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\Oaxaca CEA Estatal\"/>
    </mc:Choice>
  </mc:AlternateContent>
  <bookViews>
    <workbookView xWindow="-15" yWindow="-15" windowWidth="12120" windowHeight="4560" tabRatio="845" firstSheet="1" activeTab="2"/>
  </bookViews>
  <sheets>
    <sheet name="N_Campos Generales" sheetId="1" r:id="rId1"/>
    <sheet name="N_Campos Especificos" sheetId="2" r:id="rId2"/>
    <sheet name="a)Listado Materiales" sheetId="26" r:id="rId3"/>
    <sheet name="b)Listado Mano Obra" sheetId="27" r:id="rId4"/>
    <sheet name="c)Listado Maquinaria" sheetId="28" r:id="rId5"/>
    <sheet name="d)Relación Maquinaria" sheetId="25" r:id="rId6"/>
    <sheet name="e)Mano de O Gravable" sheetId="7" r:id="rId7"/>
    <sheet name="f)Tabulador SB" sheetId="5" r:id="rId8"/>
  </sheets>
  <externalReferences>
    <externalReference r:id="rId9"/>
  </externalReferences>
  <definedNames>
    <definedName name="area">'N_Campos Generales'!$C$21</definedName>
    <definedName name="_xlnm.Print_Area" localSheetId="2">'a)Listado Materiales'!$A$1:$H$22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3" i="5" l="1"/>
  <c r="B3" i="7"/>
  <c r="B3" i="25"/>
  <c r="C2" i="28"/>
  <c r="C2" i="27"/>
  <c r="C2" i="26"/>
  <c r="C12" i="28" l="1"/>
  <c r="G11" i="28"/>
  <c r="E11" i="28"/>
  <c r="C11" i="28"/>
  <c r="C9" i="28"/>
  <c r="G8" i="28"/>
  <c r="E8" i="28"/>
  <c r="C8" i="28"/>
  <c r="B7" i="28"/>
  <c r="C12" i="27"/>
  <c r="G11" i="27"/>
  <c r="E11" i="27"/>
  <c r="C11" i="27"/>
  <c r="C9" i="27"/>
  <c r="G8" i="27"/>
  <c r="E8" i="27"/>
  <c r="C8" i="27"/>
  <c r="B7" i="27"/>
  <c r="C12" i="26" l="1"/>
  <c r="H11" i="26"/>
  <c r="F11" i="26"/>
  <c r="C11" i="26"/>
  <c r="C9" i="26"/>
  <c r="H8" i="26"/>
  <c r="F8" i="26"/>
  <c r="C8" i="26"/>
  <c r="B7" i="26"/>
  <c r="B13" i="7" l="1"/>
  <c r="B12" i="7"/>
  <c r="B11" i="5"/>
  <c r="C11" i="25" l="1"/>
  <c r="N11" i="25" l="1"/>
  <c r="N9" i="25"/>
  <c r="N7" i="25"/>
  <c r="C8" i="25"/>
  <c r="F7" i="25"/>
  <c r="C7" i="25"/>
  <c r="C6" i="25"/>
  <c r="B12" i="5"/>
  <c r="P18" i="25" l="1"/>
  <c r="O18" i="25"/>
  <c r="N18" i="25"/>
  <c r="B8" i="7" l="1"/>
  <c r="H11" i="7"/>
  <c r="H9" i="7"/>
  <c r="D8" i="7"/>
  <c r="B7" i="5"/>
  <c r="F10" i="5"/>
  <c r="F8" i="5"/>
  <c r="B9" i="7"/>
  <c r="A7" i="7"/>
  <c r="B8" i="5"/>
  <c r="D7" i="5"/>
  <c r="A6" i="5"/>
  <c r="H12" i="7"/>
  <c r="E11" i="5"/>
</calcChain>
</file>

<file path=xl/sharedStrings.xml><?xml version="1.0" encoding="utf-8"?>
<sst xmlns="http://schemas.openxmlformats.org/spreadsheetml/2006/main" count="524" uniqueCount="393">
  <si>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</si>
  <si>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</si>
  <si>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</si>
  <si>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</si>
  <si>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</si>
  <si>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</si>
  <si>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</si>
  <si>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</si>
  <si>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</si>
  <si>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</si>
  <si>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</si>
  <si>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</si>
  <si>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</si>
  <si>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</si>
  <si>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</si>
  <si>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</si>
  <si>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</si>
  <si>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</si>
  <si>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</si>
  <si>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</si>
  <si>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</si>
  <si>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</si>
  <si>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</si>
  <si>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</si>
  <si>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</si>
  <si>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</si>
  <si>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</si>
  <si>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</si>
  <si>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</si>
  <si>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</si>
  <si>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</si>
  <si>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</si>
  <si>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</si>
  <si>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</si>
  <si>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</si>
  <si>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</si>
  <si>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</si>
  <si>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</si>
  <si>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</si>
  <si>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</si>
  <si>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</si>
  <si>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</si>
  <si>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</si>
  <si>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</si>
  <si>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</si>
  <si>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</si>
  <si>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</si>
  <si>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</si>
  <si>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</si>
  <si>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</si>
  <si>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</si>
  <si>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</si>
  <si>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</si>
  <si>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</si>
  <si>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Código</t>
  </si>
  <si>
    <t>Unidad</t>
  </si>
  <si>
    <t>{detalle}</t>
  </si>
  <si>
    <t>{fin del reporte}</t>
  </si>
  <si>
    <t>Fecha:</t>
  </si>
  <si>
    <t>Salario Base por Jornal</t>
  </si>
  <si>
    <t>Factor Salario Real</t>
  </si>
  <si>
    <t>Salario Real</t>
  </si>
  <si>
    <t>Fecha</t>
  </si>
  <si>
    <t>Cantidad</t>
  </si>
  <si>
    <t>Factor Base de Cotizacion</t>
  </si>
  <si>
    <t>Importe</t>
  </si>
  <si>
    <t>VALOR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</si>
  <si>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</si>
  <si>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</si>
  <si>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</si>
  <si>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</si>
  <si>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</si>
  <si>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</si>
  <si>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</si>
  <si>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</si>
  <si>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</si>
  <si>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</si>
  <si>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</si>
  <si>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</si>
  <si>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</si>
  <si>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</si>
  <si>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</si>
  <si>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</si>
  <si>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</si>
  <si>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</si>
  <si>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</si>
  <si>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</si>
  <si>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</si>
  <si>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</si>
  <si>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</si>
  <si>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</si>
  <si>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</si>
  <si>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</si>
  <si>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</si>
  <si>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</si>
  <si>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</si>
  <si>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</si>
  <si>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</si>
  <si>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</si>
  <si>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</si>
  <si>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</si>
  <si>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</si>
  <si>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</si>
  <si>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</si>
  <si>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</si>
  <si>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</si>
  <si>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</si>
  <si>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</si>
  <si>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</si>
  <si>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</si>
  <si>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</si>
  <si>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</si>
  <si>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</si>
  <si>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</si>
  <si>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</si>
  <si>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</si>
  <si>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</si>
  <si>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</si>
  <si>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</si>
  <si>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</si>
  <si>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</si>
  <si>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</si>
  <si>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</si>
  <si>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</si>
  <si>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</si>
  <si>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</si>
  <si>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</si>
  <si>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</si>
  <si>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</si>
  <si>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</si>
  <si>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</si>
  <si>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</si>
  <si>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</si>
  <si>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</si>
  <si>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</si>
  <si>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</si>
  <si>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</si>
  <si>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</si>
  <si>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</si>
  <si>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</si>
  <si>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</si>
  <si>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</si>
  <si>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</si>
  <si>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</si>
  <si>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</si>
  <si>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</si>
  <si>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</si>
  <si>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</si>
  <si>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</si>
  <si>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</si>
  <si>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</si>
  <si>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</si>
  <si>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</si>
  <si>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</si>
  <si>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</si>
  <si>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</si>
  <si>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</si>
  <si>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</si>
  <si>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</si>
  <si>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</si>
  <si>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</si>
  <si>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</si>
  <si>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</si>
  <si>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</si>
  <si>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</si>
  <si>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</si>
  <si>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</si>
  <si>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</si>
  <si>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</si>
  <si>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</si>
  <si>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</si>
  <si>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</si>
  <si>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</si>
  <si>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</si>
  <si>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</si>
  <si>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</si>
  <si>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</si>
  <si>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</si>
  <si>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</si>
  <si>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</si>
  <si>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</si>
  <si>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</si>
  <si>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Duración:</t>
  </si>
  <si>
    <t>Inicio obra:</t>
  </si>
  <si>
    <t>Fin obra: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</si>
  <si>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</si>
  <si>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</si>
  <si>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</si>
  <si>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</si>
  <si>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</si>
  <si>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</si>
  <si>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</si>
  <si>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</si>
  <si>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</si>
  <si>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</si>
  <si>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</si>
  <si>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</si>
  <si>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</si>
  <si>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</si>
  <si>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</si>
  <si>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</si>
  <si>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</si>
  <si>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</si>
  <si>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</si>
  <si>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</si>
  <si>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</si>
  <si>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</si>
  <si>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</si>
  <si>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</si>
  <si>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</si>
  <si>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</si>
  <si>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</si>
  <si>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</si>
  <si>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</si>
  <si>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</si>
  <si>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</si>
  <si>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</si>
  <si>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</si>
  <si>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</si>
  <si>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</si>
  <si>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</si>
  <si>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</si>
  <si>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</si>
  <si>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</si>
  <si>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</si>
  <si>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</si>
  <si>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</si>
  <si>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</si>
  <si>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</si>
  <si>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</si>
  <si>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</si>
  <si>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</si>
  <si>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</si>
  <si>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</si>
  <si>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</si>
  <si>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</si>
  <si>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</si>
  <si>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</si>
  <si>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</si>
  <si>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</si>
  <si>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</si>
  <si>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</si>
  <si>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</si>
  <si>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</si>
  <si>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</si>
  <si>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</si>
  <si>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</si>
  <si>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</si>
  <si>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</si>
  <si>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</si>
  <si>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</si>
  <si>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</si>
  <si>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</si>
  <si>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</si>
  <si>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</si>
  <si>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</si>
  <si>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</si>
  <si>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</si>
  <si>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</si>
  <si>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</si>
  <si>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</si>
  <si>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</si>
  <si>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</si>
  <si>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</si>
  <si>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</si>
  <si>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</si>
  <si>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</si>
  <si>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</si>
  <si>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</si>
  <si>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</si>
  <si>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</si>
  <si>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</si>
  <si>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</si>
  <si>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</si>
  <si>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</si>
  <si>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</si>
  <si>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</si>
  <si>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</si>
  <si>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</si>
  <si>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</si>
  <si>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</si>
  <si>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</si>
  <si>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</si>
  <si>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</si>
  <si>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</si>
  <si>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</si>
  <si>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</si>
  <si>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</si>
  <si>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</si>
  <si>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</si>
  <si>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</si>
  <si>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</si>
  <si>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</si>
  <si>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</si>
  <si>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</si>
  <si>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</si>
  <si>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</si>
  <si>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</si>
  <si>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</si>
  <si>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</si>
  <si>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</si>
  <si>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</si>
  <si>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</si>
  <si>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</si>
  <si>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</si>
  <si>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</si>
  <si>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</si>
  <si>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</si>
  <si>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</si>
  <si>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</si>
  <si>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</si>
  <si>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</si>
  <si>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</si>
  <si>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</si>
  <si>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</si>
  <si>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</si>
  <si>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</si>
  <si>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</si>
  <si>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</si>
  <si>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</si>
  <si>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</si>
  <si>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</si>
  <si>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</si>
  <si>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</si>
  <si>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</si>
  <si>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</si>
  <si>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</si>
  <si>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</si>
  <si>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</si>
  <si>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</si>
  <si>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</si>
  <si>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</si>
  <si>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</si>
  <si>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</si>
  <si>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</si>
  <si>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Clasificación Codificación</t>
  </si>
  <si>
    <t>Nombre de la maquinaria y/o equipo</t>
  </si>
  <si>
    <t>Marca</t>
  </si>
  <si>
    <t>Modelo</t>
  </si>
  <si>
    <t>Disponibilidad</t>
  </si>
  <si>
    <t>Por Comprar</t>
  </si>
  <si>
    <t>Arrendada</t>
  </si>
  <si>
    <t>{tipocombustible}</t>
  </si>
  <si>
    <t>Tipo de combustible.</t>
  </si>
  <si>
    <t>110802-11</t>
  </si>
  <si>
    <t>Neodata, S.A. de C.V.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</si>
  <si>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</si>
  <si>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</si>
  <si>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</si>
  <si>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</si>
  <si>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x salario moneda 1.</t>
  </si>
  <si>
    <t>Cantidad x salario moneda 2.</t>
  </si>
  <si>
    <t>{proveedormaterial}</t>
  </si>
  <si>
    <t>Referencia, se usa para proveedor o país en algunas dependencias.</t>
  </si>
  <si>
    <t>Se usa para sumarizar los costos por prestaciones mas el salario moneda 1.</t>
  </si>
  <si>
    <t>Se usa para sumarizar los costos por prestaciones mas el salario moneda 2.</t>
  </si>
  <si>
    <t>No</t>
  </si>
  <si>
    <t>Ubicación:</t>
  </si>
  <si>
    <t>Categoria</t>
  </si>
  <si>
    <t>RELACION DE MAQUINARIA Y EQUIPO DE CONSTRUCCION</t>
  </si>
  <si>
    <t>Equipo No</t>
  </si>
  <si>
    <t>% de Vida</t>
  </si>
  <si>
    <t>Util</t>
  </si>
  <si>
    <t>Año</t>
  </si>
  <si>
    <t>Fabricación</t>
  </si>
  <si>
    <t>Número</t>
  </si>
  <si>
    <t>de Serie</t>
  </si>
  <si>
    <t>Capacidad del Equipo</t>
  </si>
  <si>
    <t>Tipo de Motor</t>
  </si>
  <si>
    <t>Fecha Puesta Obra</t>
  </si>
  <si>
    <t>Ubicación actual</t>
  </si>
  <si>
    <t>Propiedad</t>
  </si>
  <si>
    <t>Procedimiento No:</t>
  </si>
  <si>
    <t>Procedim. No:</t>
  </si>
  <si>
    <t>REPORTE DE MANO DE OBRA GRAVABLE</t>
  </si>
  <si>
    <t>DATOS BÁSICOS DE COSTOS DE MATERIALES,  MANO DE OBRA, MAQUINARIA Y EQUIPO DE CONSTRUCCIÓN, PUESTOS EN EL SITIO DE LA EJECUCIÓN DE LOS TRABAJOS QUE INTERVIENEN EN LA INTEGRACIÓN DE LA PROPUESTA</t>
  </si>
  <si>
    <t xml:space="preserve">, </t>
  </si>
  <si>
    <t xml:space="preserve"> </t>
  </si>
  <si>
    <t>Salario Nominal</t>
  </si>
  <si>
    <t xml:space="preserve">TABULADOR DE SALARIO BASE DE MANO DE OBRA </t>
  </si>
  <si>
    <t>ANEXO 25</t>
  </si>
  <si>
    <t>Costo</t>
  </si>
  <si>
    <t>ANEXO 3</t>
  </si>
  <si>
    <t>DATOS BÁSICOS DE COSTOS DE MATERIALES Y DEL USO DE LA MAQUINARIA DE CONSTRUCCION PUESTOS EN EL SITIO DE LOS TRABAJOS, ASÍ COMO DE LA MANO DE OBRA A UTILIZARSE</t>
  </si>
  <si>
    <t>DESCRIPCIÓN DEL MATERIAL Y EQUIPO DE INSTALACIÓN PERMANENTE</t>
  </si>
  <si>
    <t>MARCA O ESPECIFICACIÓN TÉCNICA</t>
  </si>
  <si>
    <t>DESCRIPCIÓN DE MANO DE OBRA</t>
  </si>
  <si>
    <t>SALARIO REAL</t>
  </si>
  <si>
    <t>DESCRIPCIÓN DE LA MAQUINARIA Y EQUIPO DE CONSTRUCCIÓN</t>
  </si>
  <si>
    <t>MARCA Y ESPECIFICACIÓN TÉCNICA</t>
  </si>
  <si>
    <t>COSTO HORARIO</t>
  </si>
  <si>
    <t>ANEXO 4</t>
  </si>
  <si>
    <t>ANEXO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</si>
</sst>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&quot;$&quot;#,##0.00"/>
    <numFmt numFmtId="165" formatCode="0.00000"/>
    <numFmt numFmtId="166" formatCode="0.000000"/>
    <numFmt numFmtId="167" formatCode="dd/mm/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Arial"/>
      <family val="2"/>
    </font>
    <font>
      <sz val="11"/>
      <name val="Footlight MT Light"/>
      <family val="1"/>
    </font>
    <font>
      <sz val="8"/>
      <color theme="1"/>
      <name val="Arial"/>
      <family val="2"/>
    </font>
    <font>
      <b/>
      <sz val="10"/>
      <name val="Footlight MT Light"/>
      <family val="1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1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/>
    <xf numFmtId="43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150">
    <xf numFmtId="0" fontId="0" fillId="0" borderId="0" xfId="0"/>
    <xf numFmtId="0" fontId="2" fillId="0" borderId="0" xfId="0" applyFont="1" applyAlignment="1">
      <alignment horizontal="centerContinuous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3" borderId="3" xfId="0" applyFill="1" applyBorder="1"/>
    <xf numFmtId="0" fontId="4" fillId="4" borderId="1" xfId="0" applyFont="1" applyFill="1" applyBorder="1"/>
    <xf numFmtId="0" fontId="0" fillId="4" borderId="2" xfId="0" applyFill="1" applyBorder="1"/>
    <xf numFmtId="0" fontId="2" fillId="3" borderId="3" xfId="0" applyFont="1" applyFill="1" applyBorder="1"/>
    <xf numFmtId="0" fontId="5" fillId="0" borderId="0" xfId="0" applyFont="1"/>
    <xf numFmtId="0" fontId="0" fillId="0" borderId="0" xfId="0" applyBorder="1"/>
    <xf numFmtId="0" fontId="5" fillId="0" borderId="0" xfId="0" applyFont="1" applyBorder="1" applyAlignment="1">
      <alignment vertical="top"/>
    </xf>
    <xf numFmtId="0" fontId="5" fillId="0" borderId="0" xfId="0" applyFont="1" applyBorder="1"/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left" vertical="top" wrapText="1"/>
    </xf>
    <xf numFmtId="0" fontId="9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9" xfId="0" applyFont="1" applyFill="1" applyBorder="1" applyAlignment="1">
      <alignment vertical="top" wrapText="1"/>
    </xf>
    <xf numFmtId="164" fontId="7" fillId="3" borderId="3" xfId="0" applyNumberFormat="1" applyFont="1" applyFill="1" applyBorder="1" applyAlignment="1">
      <alignment vertical="top" wrapText="1"/>
    </xf>
    <xf numFmtId="0" fontId="7" fillId="2" borderId="11" xfId="0" applyFont="1" applyFill="1" applyBorder="1" applyAlignment="1">
      <alignment horizontal="center" vertical="top"/>
    </xf>
    <xf numFmtId="0" fontId="0" fillId="5" borderId="12" xfId="0" applyFill="1" applyBorder="1" applyAlignment="1">
      <alignment vertical="top"/>
    </xf>
    <xf numFmtId="0" fontId="0" fillId="3" borderId="8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7" fillId="5" borderId="13" xfId="0" applyFont="1" applyFill="1" applyBorder="1" applyAlignment="1">
      <alignment vertical="top"/>
    </xf>
    <xf numFmtId="49" fontId="8" fillId="0" borderId="0" xfId="0" applyNumberFormat="1" applyFont="1" applyBorder="1" applyAlignment="1">
      <alignment vertical="top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Border="1" applyAlignment="1">
      <alignment vertical="top"/>
    </xf>
    <xf numFmtId="49" fontId="7" fillId="3" borderId="3" xfId="0" applyNumberFormat="1" applyFont="1" applyFill="1" applyBorder="1" applyAlignment="1">
      <alignment vertical="top" wrapText="1"/>
    </xf>
    <xf numFmtId="164" fontId="8" fillId="0" borderId="0" xfId="0" applyNumberFormat="1" applyFont="1" applyAlignment="1">
      <alignment horizontal="right" vertical="top"/>
    </xf>
    <xf numFmtId="164" fontId="5" fillId="0" borderId="0" xfId="0" applyNumberFormat="1" applyFont="1" applyAlignment="1">
      <alignment horizontal="center" vertical="top"/>
    </xf>
    <xf numFmtId="164" fontId="8" fillId="0" borderId="0" xfId="0" applyNumberFormat="1" applyFont="1" applyBorder="1" applyAlignment="1">
      <alignment horizontal="right" vertical="top"/>
    </xf>
    <xf numFmtId="0" fontId="3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15" xfId="0" applyFont="1" applyFill="1" applyBorder="1" applyAlignment="1">
      <alignment horizontal="center" vertical="top"/>
    </xf>
    <xf numFmtId="0" fontId="7" fillId="2" borderId="15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vertical="top"/>
    </xf>
    <xf numFmtId="0" fontId="3" fillId="3" borderId="10" xfId="0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vertical="top"/>
    </xf>
    <xf numFmtId="0" fontId="3" fillId="3" borderId="3" xfId="0" applyFont="1" applyFill="1" applyBorder="1"/>
    <xf numFmtId="165" fontId="5" fillId="0" borderId="0" xfId="0" applyNumberFormat="1" applyFont="1" applyAlignment="1">
      <alignment horizontal="right" vertical="top"/>
    </xf>
    <xf numFmtId="0" fontId="2" fillId="3" borderId="2" xfId="0" applyNumberFormat="1" applyFont="1" applyFill="1" applyBorder="1" applyAlignment="1">
      <alignment vertical="top" wrapText="1"/>
    </xf>
    <xf numFmtId="166" fontId="8" fillId="0" borderId="0" xfId="0" applyNumberFormat="1" applyFont="1" applyAlignment="1">
      <alignment horizontal="right" vertical="top"/>
    </xf>
    <xf numFmtId="165" fontId="8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3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 wrapText="1"/>
    </xf>
    <xf numFmtId="0" fontId="3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3" fillId="3" borderId="3" xfId="2" applyFont="1" applyFill="1" applyBorder="1" applyAlignment="1">
      <alignment vertical="top"/>
    </xf>
    <xf numFmtId="0" fontId="2" fillId="3" borderId="3" xfId="2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14" xfId="0" applyFont="1" applyFill="1" applyBorder="1" applyAlignment="1">
      <alignment horizontal="center" vertical="center" wrapText="1"/>
    </xf>
    <xf numFmtId="167" fontId="5" fillId="0" borderId="0" xfId="0" applyNumberFormat="1" applyFont="1" applyBorder="1" applyAlignment="1">
      <alignment vertical="top"/>
    </xf>
    <xf numFmtId="167" fontId="5" fillId="0" borderId="0" xfId="0" applyNumberFormat="1" applyFont="1" applyBorder="1" applyAlignment="1">
      <alignment horizontal="right"/>
    </xf>
    <xf numFmtId="167" fontId="5" fillId="0" borderId="0" xfId="0" applyNumberFormat="1" applyFont="1" applyAlignment="1">
      <alignment vertical="top"/>
    </xf>
    <xf numFmtId="167" fontId="7" fillId="3" borderId="3" xfId="0" applyNumberFormat="1" applyFont="1" applyFill="1" applyBorder="1" applyAlignment="1">
      <alignment vertical="top" wrapText="1"/>
    </xf>
    <xf numFmtId="167" fontId="7" fillId="3" borderId="10" xfId="0" applyNumberFormat="1" applyFont="1" applyFill="1" applyBorder="1" applyAlignment="1">
      <alignment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14" fontId="5" fillId="0" borderId="0" xfId="0" applyNumberFormat="1" applyFont="1" applyAlignment="1">
      <alignment horizontal="left" vertical="top" wrapText="1"/>
    </xf>
    <xf numFmtId="166" fontId="5" fillId="0" borderId="0" xfId="0" applyNumberFormat="1" applyFont="1" applyAlignment="1">
      <alignment horizontal="left" vertical="top" wrapText="1"/>
    </xf>
    <xf numFmtId="167" fontId="5" fillId="0" borderId="0" xfId="0" applyNumberFormat="1" applyFont="1" applyBorder="1" applyAlignment="1">
      <alignment horizontal="left" vertical="top" wrapText="1"/>
    </xf>
    <xf numFmtId="165" fontId="5" fillId="0" borderId="0" xfId="0" applyNumberFormat="1" applyFont="1" applyAlignment="1">
      <alignment horizontal="left" vertical="top" wrapText="1"/>
    </xf>
    <xf numFmtId="0" fontId="2" fillId="3" borderId="8" xfId="0" applyFont="1" applyFill="1" applyBorder="1" applyAlignment="1">
      <alignment vertical="top" wrapText="1"/>
    </xf>
    <xf numFmtId="0" fontId="5" fillId="0" borderId="0" xfId="0" applyFont="1" applyBorder="1" applyAlignment="1">
      <alignment vertical="center"/>
    </xf>
    <xf numFmtId="0" fontId="13" fillId="3" borderId="3" xfId="0" applyFont="1" applyFill="1" applyBorder="1"/>
    <xf numFmtId="0" fontId="14" fillId="3" borderId="3" xfId="0" applyFont="1" applyFill="1" applyBorder="1"/>
    <xf numFmtId="0" fontId="5" fillId="0" borderId="0" xfId="0" applyFont="1" applyBorder="1" applyAlignment="1">
      <alignment horizontal="right"/>
    </xf>
    <xf numFmtId="0" fontId="8" fillId="0" borderId="0" xfId="0" applyFont="1" applyBorder="1" applyAlignment="1">
      <alignment vertical="top" wrapText="1"/>
    </xf>
    <xf numFmtId="0" fontId="5" fillId="0" borderId="0" xfId="0" applyFont="1" applyBorder="1"/>
    <xf numFmtId="49" fontId="5" fillId="0" borderId="0" xfId="0" applyNumberFormat="1" applyFont="1" applyBorder="1"/>
    <xf numFmtId="0" fontId="16" fillId="0" borderId="0" xfId="0" applyNumberFormat="1" applyFont="1" applyBorder="1" applyAlignment="1">
      <alignment vertical="top" wrapText="1"/>
    </xf>
    <xf numFmtId="0" fontId="6" fillId="0" borderId="0" xfId="0" applyFont="1" applyBorder="1"/>
    <xf numFmtId="167" fontId="5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vertical="top" wrapText="1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0" fillId="0" borderId="1" xfId="0" applyBorder="1"/>
    <xf numFmtId="0" fontId="12" fillId="0" borderId="12" xfId="0" applyFont="1" applyBorder="1" applyAlignment="1">
      <alignment horizontal="centerContinuous"/>
    </xf>
    <xf numFmtId="0" fontId="6" fillId="0" borderId="12" xfId="0" applyFont="1" applyBorder="1" applyAlignment="1">
      <alignment horizontal="centerContinuous"/>
    </xf>
    <xf numFmtId="0" fontId="0" fillId="0" borderId="12" xfId="0" applyBorder="1"/>
    <xf numFmtId="0" fontId="0" fillId="0" borderId="2" xfId="0" applyBorder="1"/>
    <xf numFmtId="0" fontId="6" fillId="0" borderId="3" xfId="0" applyFont="1" applyBorder="1" applyAlignment="1">
      <alignment horizontal="center"/>
    </xf>
    <xf numFmtId="0" fontId="5" fillId="0" borderId="14" xfId="0" applyFont="1" applyFill="1" applyBorder="1" applyAlignment="1">
      <alignment horizontal="center" vertical="center"/>
    </xf>
    <xf numFmtId="1" fontId="17" fillId="0" borderId="0" xfId="0" applyNumberFormat="1" applyFont="1" applyFill="1" applyBorder="1" applyAlignment="1">
      <alignment horizontal="center"/>
    </xf>
    <xf numFmtId="165" fontId="19" fillId="0" borderId="0" xfId="0" applyNumberFormat="1" applyFont="1" applyAlignment="1">
      <alignment horizontal="center" vertical="top"/>
    </xf>
    <xf numFmtId="0" fontId="0" fillId="0" borderId="18" xfId="0" applyBorder="1"/>
    <xf numFmtId="0" fontId="0" fillId="0" borderId="0" xfId="0" applyAlignment="1">
      <alignment vertical="top"/>
    </xf>
    <xf numFmtId="0" fontId="5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vertical="top" wrapText="1"/>
    </xf>
    <xf numFmtId="0" fontId="12" fillId="0" borderId="1" xfId="0" applyFont="1" applyBorder="1" applyAlignment="1">
      <alignment horizontal="centerContinuous"/>
    </xf>
    <xf numFmtId="0" fontId="15" fillId="0" borderId="12" xfId="0" applyFont="1" applyBorder="1" applyAlignment="1">
      <alignment horizontal="centerContinuous"/>
    </xf>
    <xf numFmtId="0" fontId="6" fillId="0" borderId="3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/>
    </xf>
    <xf numFmtId="0" fontId="12" fillId="0" borderId="28" xfId="0" applyFont="1" applyBorder="1" applyAlignment="1">
      <alignment horizontal="centerContinuous"/>
    </xf>
    <xf numFmtId="0" fontId="6" fillId="0" borderId="29" xfId="0" applyFont="1" applyBorder="1" applyAlignment="1">
      <alignment horizontal="center"/>
    </xf>
    <xf numFmtId="0" fontId="12" fillId="0" borderId="30" xfId="0" applyFont="1" applyBorder="1" applyAlignment="1">
      <alignment horizontal="centerContinuous"/>
    </xf>
    <xf numFmtId="0" fontId="2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6" fillId="0" borderId="7" xfId="0" applyFont="1" applyFill="1" applyBorder="1" applyAlignment="1">
      <alignment vertical="center"/>
    </xf>
    <xf numFmtId="0" fontId="6" fillId="0" borderId="28" xfId="0" applyFont="1" applyBorder="1" applyAlignment="1">
      <alignment horizontal="center"/>
    </xf>
    <xf numFmtId="0" fontId="5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justify" vertical="top" wrapText="1"/>
    </xf>
    <xf numFmtId="0" fontId="0" fillId="0" borderId="0" xfId="0" applyBorder="1" applyAlignment="1">
      <alignment horizontal="justify" vertical="top"/>
    </xf>
    <xf numFmtId="0" fontId="18" fillId="0" borderId="0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11">
    <cellStyle name="Hipervínculo" xfId="1" builtinId="8"/>
    <cellStyle name="Millares 2" xfId="5"/>
    <cellStyle name="Millares 2 2" xfId="7"/>
    <cellStyle name="Millares 3" xfId="8"/>
    <cellStyle name="Millares 4" xfId="3"/>
    <cellStyle name="Normal" xfId="0" builtinId="0"/>
    <cellStyle name="Normal 2" xfId="2"/>
    <cellStyle name="Normal 2 2" xfId="6"/>
    <cellStyle name="Normal 2 3" xfId="9"/>
    <cellStyle name="Normal 2 3 2" xfId="10"/>
    <cellStyle name="Normal 2 4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323849</xdr:colOff>
      <xdr:row>3</xdr:row>
      <xdr:rowOff>85725</xdr:rowOff>
    </xdr:from>
    <xdr:to>
      <xdr:col>7</xdr:col>
      <xdr:colOff>495299</xdr:colOff>
      <xdr:row>6</xdr:row>
      <xdr:rowOff>85726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19899" y="552450"/>
          <a:ext cx="942975" cy="371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285749</xdr:colOff>
      <xdr:row>3</xdr:row>
      <xdr:rowOff>57150</xdr:rowOff>
    </xdr:from>
    <xdr:to>
      <xdr:col>6</xdr:col>
      <xdr:colOff>866774</xdr:colOff>
      <xdr:row>6</xdr:row>
      <xdr:rowOff>76200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10199" y="523875"/>
          <a:ext cx="942975" cy="390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342899</xdr:colOff>
      <xdr:row>3</xdr:row>
      <xdr:rowOff>66675</xdr:rowOff>
    </xdr:from>
    <xdr:to>
      <xdr:col>6</xdr:col>
      <xdr:colOff>685799</xdr:colOff>
      <xdr:row>6</xdr:row>
      <xdr:rowOff>28575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43599" y="533400"/>
          <a:ext cx="942975" cy="333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361950</xdr:colOff>
      <xdr:row>1</xdr:row>
      <xdr:rowOff>114301</xdr:rowOff>
    </xdr:from>
    <xdr:to>
      <xdr:col>15</xdr:col>
      <xdr:colOff>440137</xdr:colOff>
      <xdr:row>5</xdr:row>
      <xdr:rowOff>171451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91725" y="257176"/>
          <a:ext cx="744937" cy="704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3</xdr:row>
      <xdr:rowOff>142875</xdr:rowOff>
    </xdr:from>
    <xdr:to>
      <xdr:col>7</xdr:col>
      <xdr:colOff>819150</xdr:colOff>
      <xdr:row>6</xdr:row>
      <xdr:rowOff>9525</xdr:rowOff>
    </xdr:to>
    <xdr:pic>
      <xdr:nvPicPr>
        <xdr:cNvPr id="5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9775" y="590550"/>
          <a:ext cx="771525" cy="3143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714375</xdr:colOff>
      <xdr:row>3</xdr:row>
      <xdr:rowOff>47624</xdr:rowOff>
    </xdr:from>
    <xdr:to>
      <xdr:col>5</xdr:col>
      <xdr:colOff>723900</xdr:colOff>
      <xdr:row>5</xdr:row>
      <xdr:rowOff>47625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00700" y="514349"/>
          <a:ext cx="771525" cy="32385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34" zoomScaleNormal="100" workbookViewId="0">
      <selection activeCell="A41" sqref="A41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62" t="s">
        <v>311</v>
      </c>
      <c r="C1" s="63" t="s">
        <v>344</v>
      </c>
    </row>
    <row r="2" spans="1:3" ht="12.75" customHeight="1" x14ac:dyDescent="0.2">
      <c r="A2" s="44" t="s">
        <v>0</v>
      </c>
      <c r="B2" s="44"/>
      <c r="C2" s="45"/>
    </row>
    <row r="3" spans="1:3" ht="12.75" customHeight="1" x14ac:dyDescent="0.2">
      <c r="A3" s="46"/>
      <c r="B3" s="46"/>
      <c r="C3" s="46"/>
    </row>
    <row r="4" spans="1:3" ht="12.75" customHeight="1" x14ac:dyDescent="0.2">
      <c r="A4" s="27" t="s">
        <v>115</v>
      </c>
      <c r="B4" s="47" t="s">
        <v>2</v>
      </c>
      <c r="C4" s="48" t="s">
        <v>66</v>
      </c>
    </row>
    <row r="5" spans="1:3" ht="12.75" customHeight="1" x14ac:dyDescent="0.2">
      <c r="A5" s="31" t="s">
        <v>3</v>
      </c>
      <c r="B5" s="28"/>
      <c r="C5" s="23"/>
    </row>
    <row r="6" spans="1:3" ht="12.75" customHeight="1" x14ac:dyDescent="0.2">
      <c r="A6" s="49" t="s">
        <v>67</v>
      </c>
      <c r="B6" s="29" t="s">
        <v>4</v>
      </c>
      <c r="C6" s="87" t="s">
        <v>345</v>
      </c>
    </row>
    <row r="7" spans="1:3" ht="12.75" customHeight="1" x14ac:dyDescent="0.2">
      <c r="A7" s="43" t="s">
        <v>75</v>
      </c>
      <c r="B7" s="30" t="s">
        <v>5</v>
      </c>
      <c r="C7" s="19" t="s">
        <v>68</v>
      </c>
    </row>
    <row r="8" spans="1:3" ht="12.75" customHeight="1" x14ac:dyDescent="0.2">
      <c r="A8" s="43" t="s">
        <v>76</v>
      </c>
      <c r="B8" s="30" t="s">
        <v>6</v>
      </c>
      <c r="C8" s="19" t="s">
        <v>69</v>
      </c>
    </row>
    <row r="9" spans="1:3" ht="12.75" customHeight="1" x14ac:dyDescent="0.2">
      <c r="A9" s="43" t="s">
        <v>77</v>
      </c>
      <c r="B9" s="30" t="s">
        <v>7</v>
      </c>
      <c r="C9" s="19" t="s">
        <v>70</v>
      </c>
    </row>
    <row r="10" spans="1:3" ht="12.75" customHeight="1" x14ac:dyDescent="0.2">
      <c r="A10" s="30" t="s">
        <v>90</v>
      </c>
      <c r="B10" s="43" t="s">
        <v>103</v>
      </c>
      <c r="C10" s="19" t="s">
        <v>71</v>
      </c>
    </row>
    <row r="11" spans="1:3" ht="12.75" customHeight="1" x14ac:dyDescent="0.2">
      <c r="A11" s="30" t="s">
        <v>91</v>
      </c>
      <c r="B11" s="30" t="s">
        <v>8</v>
      </c>
      <c r="C11" s="19" t="s">
        <v>72</v>
      </c>
    </row>
    <row r="12" spans="1:3" ht="12.75" customHeight="1" x14ac:dyDescent="0.2">
      <c r="A12" s="30" t="s">
        <v>92</v>
      </c>
      <c r="B12" s="30" t="s">
        <v>9</v>
      </c>
      <c r="C12" s="19" t="s">
        <v>73</v>
      </c>
    </row>
    <row r="13" spans="1:3" ht="12.75" customHeight="1" x14ac:dyDescent="0.2">
      <c r="A13" s="30" t="s">
        <v>93</v>
      </c>
      <c r="B13" s="30" t="s">
        <v>10</v>
      </c>
      <c r="C13" s="21" t="s">
        <v>74</v>
      </c>
    </row>
    <row r="14" spans="1:3" ht="12.75" customHeight="1" x14ac:dyDescent="0.2">
      <c r="A14" s="43" t="s">
        <v>80</v>
      </c>
      <c r="B14" s="30" t="s">
        <v>11</v>
      </c>
      <c r="C14" s="39">
        <v>1234567</v>
      </c>
    </row>
    <row r="15" spans="1:3" ht="12.75" customHeight="1" x14ac:dyDescent="0.2">
      <c r="A15" s="43" t="s">
        <v>81</v>
      </c>
      <c r="B15" s="30" t="s">
        <v>12</v>
      </c>
      <c r="C15" s="39">
        <v>12345678</v>
      </c>
    </row>
    <row r="16" spans="1:3" ht="12.75" customHeight="1" x14ac:dyDescent="0.2">
      <c r="A16" s="43" t="s">
        <v>82</v>
      </c>
      <c r="B16" s="30" t="s">
        <v>13</v>
      </c>
      <c r="C16" s="39">
        <v>123456789</v>
      </c>
    </row>
    <row r="17" spans="1:3" ht="12.75" customHeight="1" x14ac:dyDescent="0.2">
      <c r="A17" s="43" t="s">
        <v>78</v>
      </c>
      <c r="B17" s="30" t="s">
        <v>14</v>
      </c>
      <c r="C17" s="19" t="s">
        <v>114</v>
      </c>
    </row>
    <row r="18" spans="1:3" ht="12.75" customHeight="1" x14ac:dyDescent="0.2">
      <c r="A18" s="43" t="s">
        <v>83</v>
      </c>
      <c r="B18" s="30" t="s">
        <v>15</v>
      </c>
      <c r="C18" s="19" t="s">
        <v>113</v>
      </c>
    </row>
    <row r="19" spans="1:3" ht="12.75" customHeight="1" x14ac:dyDescent="0.2">
      <c r="A19" s="31" t="s">
        <v>149</v>
      </c>
      <c r="B19" s="32"/>
      <c r="C19" s="23"/>
    </row>
    <row r="20" spans="1:3" ht="38.25" x14ac:dyDescent="0.2">
      <c r="A20" s="43" t="s">
        <v>120</v>
      </c>
      <c r="B20" s="43" t="s">
        <v>87</v>
      </c>
      <c r="C20" s="20" t="s">
        <v>79</v>
      </c>
    </row>
    <row r="21" spans="1:3" ht="12.75" customHeight="1" x14ac:dyDescent="0.2">
      <c r="A21" s="30" t="s">
        <v>86</v>
      </c>
      <c r="B21" s="30" t="s">
        <v>88</v>
      </c>
      <c r="C21" s="19" t="s">
        <v>95</v>
      </c>
    </row>
    <row r="22" spans="1:3" ht="12.75" customHeight="1" x14ac:dyDescent="0.2">
      <c r="A22" s="30" t="s">
        <v>94</v>
      </c>
      <c r="B22" s="30" t="s">
        <v>89</v>
      </c>
      <c r="C22" s="19" t="s">
        <v>96</v>
      </c>
    </row>
    <row r="23" spans="1:3" ht="12.75" customHeight="1" x14ac:dyDescent="0.2">
      <c r="A23" s="30" t="s">
        <v>185</v>
      </c>
      <c r="B23" s="30" t="s">
        <v>186</v>
      </c>
      <c r="C23" s="19" t="s">
        <v>186</v>
      </c>
    </row>
    <row r="24" spans="1:3" ht="12.75" customHeight="1" x14ac:dyDescent="0.2">
      <c r="A24" s="30" t="s">
        <v>187</v>
      </c>
      <c r="B24" s="30" t="s">
        <v>188</v>
      </c>
      <c r="C24" s="19" t="s">
        <v>188</v>
      </c>
    </row>
    <row r="25" spans="1:3" ht="12.75" customHeight="1" x14ac:dyDescent="0.2">
      <c r="A25" s="30" t="s">
        <v>189</v>
      </c>
      <c r="B25" s="30" t="s">
        <v>190</v>
      </c>
      <c r="C25" s="19" t="s">
        <v>190</v>
      </c>
    </row>
    <row r="26" spans="1:3" ht="12.75" customHeight="1" x14ac:dyDescent="0.2">
      <c r="A26" s="30" t="s">
        <v>191</v>
      </c>
      <c r="B26" s="30" t="s">
        <v>192</v>
      </c>
      <c r="C26" s="19" t="s">
        <v>192</v>
      </c>
    </row>
    <row r="27" spans="1:3" ht="12.75" customHeight="1" x14ac:dyDescent="0.2">
      <c r="A27" s="30" t="s">
        <v>193</v>
      </c>
      <c r="B27" s="30" t="s">
        <v>194</v>
      </c>
      <c r="C27" s="19" t="s">
        <v>194</v>
      </c>
    </row>
    <row r="28" spans="1:3" ht="12.75" customHeight="1" x14ac:dyDescent="0.2">
      <c r="A28" s="30" t="s">
        <v>195</v>
      </c>
      <c r="B28" s="30" t="s">
        <v>196</v>
      </c>
      <c r="C28" s="19" t="s">
        <v>196</v>
      </c>
    </row>
    <row r="29" spans="1:3" ht="12.75" customHeight="1" x14ac:dyDescent="0.2">
      <c r="A29" s="30" t="s">
        <v>197</v>
      </c>
      <c r="B29" s="30" t="s">
        <v>198</v>
      </c>
      <c r="C29" s="19" t="s">
        <v>198</v>
      </c>
    </row>
    <row r="30" spans="1:3" ht="12.75" customHeight="1" x14ac:dyDescent="0.2">
      <c r="A30" s="67" t="s">
        <v>315</v>
      </c>
      <c r="B30" s="68" t="s">
        <v>316</v>
      </c>
      <c r="C30" s="69" t="s">
        <v>316</v>
      </c>
    </row>
    <row r="31" spans="1:3" ht="12.75" customHeight="1" x14ac:dyDescent="0.2">
      <c r="A31" s="70" t="s">
        <v>317</v>
      </c>
      <c r="B31" s="68" t="s">
        <v>318</v>
      </c>
      <c r="C31" s="69" t="s">
        <v>318</v>
      </c>
    </row>
    <row r="32" spans="1:3" ht="12.75" customHeight="1" x14ac:dyDescent="0.2">
      <c r="A32" s="67" t="s">
        <v>319</v>
      </c>
      <c r="B32" s="68" t="s">
        <v>320</v>
      </c>
      <c r="C32" s="69" t="s">
        <v>320</v>
      </c>
    </row>
    <row r="33" spans="1:3" ht="12.75" customHeight="1" x14ac:dyDescent="0.2">
      <c r="A33" s="31" t="s">
        <v>16</v>
      </c>
      <c r="B33" s="32"/>
      <c r="C33" s="23"/>
    </row>
    <row r="34" spans="1:3" ht="12.75" customHeight="1" x14ac:dyDescent="0.2">
      <c r="A34" s="43" t="s">
        <v>97</v>
      </c>
      <c r="B34" s="30" t="s">
        <v>17</v>
      </c>
      <c r="C34" s="78">
        <v>40017</v>
      </c>
    </row>
    <row r="35" spans="1:3" ht="12.75" customHeight="1" x14ac:dyDescent="0.2">
      <c r="A35" s="43" t="s">
        <v>99</v>
      </c>
      <c r="B35" s="30" t="s">
        <v>18</v>
      </c>
      <c r="C35" s="39" t="s">
        <v>98</v>
      </c>
    </row>
    <row r="36" spans="1:3" ht="12.75" customHeight="1" x14ac:dyDescent="0.2">
      <c r="A36" s="43" t="s">
        <v>214</v>
      </c>
      <c r="B36" s="43" t="s">
        <v>104</v>
      </c>
      <c r="C36" s="19" t="s">
        <v>105</v>
      </c>
    </row>
    <row r="37" spans="1:3" ht="12.75" customHeight="1" x14ac:dyDescent="0.2">
      <c r="A37" s="31" t="s">
        <v>19</v>
      </c>
      <c r="B37" s="32"/>
      <c r="C37" s="24"/>
    </row>
    <row r="38" spans="1:3" ht="12.75" customHeight="1" x14ac:dyDescent="0.2">
      <c r="A38" s="64" t="s">
        <v>312</v>
      </c>
      <c r="B38" s="65" t="s">
        <v>313</v>
      </c>
      <c r="C38" s="66" t="s">
        <v>314</v>
      </c>
    </row>
    <row r="39" spans="1:3" ht="102" x14ac:dyDescent="0.2">
      <c r="A39" s="43" t="s">
        <v>85</v>
      </c>
      <c r="B39" s="30" t="s">
        <v>20</v>
      </c>
      <c r="C39" s="59" t="s">
        <v>301</v>
      </c>
    </row>
    <row r="40" spans="1:3" ht="12.75" customHeight="1" x14ac:dyDescent="0.2">
      <c r="A40" s="43" t="s">
        <v>199</v>
      </c>
      <c r="B40" s="30" t="s">
        <v>21</v>
      </c>
      <c r="C40" s="19" t="s">
        <v>155</v>
      </c>
    </row>
    <row r="41" spans="1:3" ht="12.75" customHeight="1" x14ac:dyDescent="0.2">
      <c r="A41" s="43" t="s">
        <v>200</v>
      </c>
      <c r="B41" s="30" t="s">
        <v>201</v>
      </c>
      <c r="C41" s="19" t="s">
        <v>201</v>
      </c>
    </row>
    <row r="42" spans="1:3" ht="12.75" customHeight="1" x14ac:dyDescent="0.2">
      <c r="A42" s="43" t="s">
        <v>100</v>
      </c>
      <c r="B42" s="30" t="s">
        <v>22</v>
      </c>
      <c r="C42" s="19" t="s">
        <v>70</v>
      </c>
    </row>
    <row r="43" spans="1:3" ht="12.75" customHeight="1" x14ac:dyDescent="0.2">
      <c r="A43" s="43" t="s">
        <v>101</v>
      </c>
      <c r="B43" s="43" t="s">
        <v>102</v>
      </c>
      <c r="C43" s="19" t="s">
        <v>71</v>
      </c>
    </row>
    <row r="44" spans="1:3" ht="12.75" customHeight="1" x14ac:dyDescent="0.2">
      <c r="A44" s="43" t="s">
        <v>202</v>
      </c>
      <c r="B44" s="43" t="s">
        <v>203</v>
      </c>
      <c r="C44" s="19" t="s">
        <v>203</v>
      </c>
    </row>
    <row r="45" spans="1:3" ht="12.75" customHeight="1" x14ac:dyDescent="0.2">
      <c r="A45" s="43" t="s">
        <v>204</v>
      </c>
      <c r="B45" s="43" t="s">
        <v>205</v>
      </c>
      <c r="C45" s="19" t="s">
        <v>205</v>
      </c>
    </row>
    <row r="46" spans="1:3" ht="12.75" customHeight="1" x14ac:dyDescent="0.2">
      <c r="A46" s="43" t="s">
        <v>206</v>
      </c>
      <c r="B46" s="43" t="s">
        <v>207</v>
      </c>
      <c r="C46" s="19" t="s">
        <v>207</v>
      </c>
    </row>
    <row r="47" spans="1:3" ht="12.75" customHeight="1" x14ac:dyDescent="0.2">
      <c r="A47" s="43" t="s">
        <v>208</v>
      </c>
      <c r="B47" s="43" t="s">
        <v>209</v>
      </c>
      <c r="C47" s="19" t="s">
        <v>209</v>
      </c>
    </row>
    <row r="48" spans="1:3" ht="12.75" customHeight="1" x14ac:dyDescent="0.2">
      <c r="A48" s="43" t="s">
        <v>216</v>
      </c>
      <c r="B48" s="43" t="s">
        <v>217</v>
      </c>
      <c r="C48" s="19" t="s">
        <v>217</v>
      </c>
    </row>
    <row r="49" spans="1:3" ht="12.75" customHeight="1" x14ac:dyDescent="0.2">
      <c r="A49" s="71" t="s">
        <v>321</v>
      </c>
      <c r="B49" s="71" t="s">
        <v>322</v>
      </c>
      <c r="C49" s="72" t="s">
        <v>323</v>
      </c>
    </row>
    <row r="50" spans="1:3" ht="12.75" customHeight="1" x14ac:dyDescent="0.2">
      <c r="A50" s="71" t="s">
        <v>324</v>
      </c>
      <c r="B50" s="71" t="s">
        <v>325</v>
      </c>
      <c r="C50" s="72" t="s">
        <v>326</v>
      </c>
    </row>
    <row r="51" spans="1:3" ht="12.75" customHeight="1" x14ac:dyDescent="0.2">
      <c r="A51" s="71" t="s">
        <v>327</v>
      </c>
      <c r="B51" s="71" t="s">
        <v>328</v>
      </c>
      <c r="C51" s="72" t="s">
        <v>329</v>
      </c>
    </row>
    <row r="52" spans="1:3" ht="12.75" customHeight="1" x14ac:dyDescent="0.2">
      <c r="A52" s="71" t="s">
        <v>330</v>
      </c>
      <c r="B52" s="71" t="s">
        <v>331</v>
      </c>
      <c r="C52" s="72">
        <v>52783850</v>
      </c>
    </row>
    <row r="53" spans="1:3" ht="12.75" customHeight="1" x14ac:dyDescent="0.2">
      <c r="A53" s="71" t="s">
        <v>332</v>
      </c>
      <c r="B53" s="71" t="s">
        <v>333</v>
      </c>
      <c r="C53" s="21" t="s">
        <v>334</v>
      </c>
    </row>
    <row r="54" spans="1:3" ht="12.75" customHeight="1" x14ac:dyDescent="0.2">
      <c r="A54" s="43" t="s">
        <v>106</v>
      </c>
      <c r="B54" s="30" t="s">
        <v>180</v>
      </c>
      <c r="C54" s="78">
        <v>40026</v>
      </c>
    </row>
    <row r="55" spans="1:3" ht="12.75" customHeight="1" x14ac:dyDescent="0.2">
      <c r="A55" s="50" t="s">
        <v>107</v>
      </c>
      <c r="B55" s="33" t="s">
        <v>181</v>
      </c>
      <c r="C55" s="79">
        <v>40178</v>
      </c>
    </row>
    <row r="56" spans="1:3" ht="12.75" customHeight="1" x14ac:dyDescent="0.2">
      <c r="A56" s="43" t="s">
        <v>218</v>
      </c>
      <c r="B56" s="30" t="s">
        <v>219</v>
      </c>
      <c r="C56" s="26">
        <v>100000</v>
      </c>
    </row>
    <row r="57" spans="1:3" ht="12.75" customHeight="1" x14ac:dyDescent="0.2">
      <c r="A57" s="43" t="s">
        <v>220</v>
      </c>
      <c r="B57" s="30" t="s">
        <v>221</v>
      </c>
      <c r="C57" s="26">
        <v>7722</v>
      </c>
    </row>
    <row r="58" spans="1:3" ht="12.75" customHeight="1" x14ac:dyDescent="0.2">
      <c r="A58" s="43" t="s">
        <v>226</v>
      </c>
      <c r="B58" s="30" t="s">
        <v>28</v>
      </c>
      <c r="C58" s="52">
        <v>0.15</v>
      </c>
    </row>
    <row r="59" spans="1:3" ht="12.75" customHeight="1" x14ac:dyDescent="0.2">
      <c r="A59" s="31" t="s">
        <v>23</v>
      </c>
      <c r="B59" s="32"/>
      <c r="C59" s="23"/>
    </row>
    <row r="60" spans="1:3" ht="12.75" customHeight="1" x14ac:dyDescent="0.2">
      <c r="A60" s="30" t="s">
        <v>222</v>
      </c>
      <c r="B60" s="30" t="s">
        <v>223</v>
      </c>
      <c r="C60" s="19">
        <v>153</v>
      </c>
    </row>
    <row r="61" spans="1:3" ht="12.75" customHeight="1" x14ac:dyDescent="0.2">
      <c r="A61" s="30" t="s">
        <v>224</v>
      </c>
      <c r="B61" s="30" t="s">
        <v>225</v>
      </c>
      <c r="C61" s="19">
        <v>133</v>
      </c>
    </row>
    <row r="62" spans="1:3" ht="12.75" customHeight="1" x14ac:dyDescent="0.2">
      <c r="A62" s="43" t="s">
        <v>210</v>
      </c>
      <c r="B62" s="43" t="s">
        <v>151</v>
      </c>
      <c r="C62" s="19">
        <v>2</v>
      </c>
    </row>
    <row r="63" spans="1:3" ht="12.75" customHeight="1" x14ac:dyDescent="0.2">
      <c r="A63" s="43" t="s">
        <v>211</v>
      </c>
      <c r="B63" s="43" t="s">
        <v>156</v>
      </c>
      <c r="C63" s="19" t="s">
        <v>150</v>
      </c>
    </row>
    <row r="64" spans="1:3" ht="12.75" customHeight="1" x14ac:dyDescent="0.2">
      <c r="A64" s="43" t="s">
        <v>212</v>
      </c>
      <c r="B64" s="43" t="s">
        <v>158</v>
      </c>
      <c r="C64" s="19" t="s">
        <v>152</v>
      </c>
    </row>
    <row r="65" spans="1:3" ht="12.75" customHeight="1" x14ac:dyDescent="0.2">
      <c r="A65" s="43" t="s">
        <v>215</v>
      </c>
      <c r="B65" s="43" t="s">
        <v>157</v>
      </c>
      <c r="C65" s="19" t="s">
        <v>153</v>
      </c>
    </row>
    <row r="66" spans="1:3" ht="12.75" customHeight="1" x14ac:dyDescent="0.2">
      <c r="A66" s="43" t="s">
        <v>213</v>
      </c>
      <c r="B66" s="43" t="s">
        <v>159</v>
      </c>
      <c r="C66" s="19" t="s">
        <v>154</v>
      </c>
    </row>
    <row r="67" spans="1:3" ht="12.75" customHeight="1" x14ac:dyDescent="0.2">
      <c r="A67" s="35" t="s">
        <v>24</v>
      </c>
      <c r="B67" s="34"/>
      <c r="C67" s="25"/>
    </row>
    <row r="68" spans="1:3" ht="12.75" customHeight="1" x14ac:dyDescent="0.2">
      <c r="A68" s="43" t="s">
        <v>108</v>
      </c>
      <c r="B68" s="30" t="s">
        <v>25</v>
      </c>
      <c r="C68" s="19" t="s">
        <v>109</v>
      </c>
    </row>
    <row r="69" spans="1:3" ht="12.75" customHeight="1" x14ac:dyDescent="0.2">
      <c r="A69" s="43" t="s">
        <v>110</v>
      </c>
      <c r="B69" s="30" t="s">
        <v>26</v>
      </c>
      <c r="C69" s="78">
        <v>39995</v>
      </c>
    </row>
    <row r="70" spans="1:3" ht="12.75" customHeight="1" x14ac:dyDescent="0.2">
      <c r="A70" s="51" t="s">
        <v>111</v>
      </c>
      <c r="B70" s="30" t="s">
        <v>27</v>
      </c>
      <c r="C70" s="22" t="s">
        <v>112</v>
      </c>
    </row>
  </sheetData>
  <hyperlinks>
    <hyperlink ref="C13" r:id="rId1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0"/>
  <sheetViews>
    <sheetView showGridLines="0" showZeros="0" topLeftCell="A64" workbookViewId="0">
      <selection activeCell="A75" sqref="A75"/>
    </sheetView>
  </sheetViews>
  <sheetFormatPr baseColWidth="10" defaultColWidth="9.140625" defaultRowHeight="12.75" x14ac:dyDescent="0.2"/>
  <cols>
    <col min="1" max="1" width="29.140625" customWidth="1"/>
    <col min="2" max="2" width="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308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57" t="s">
        <v>227</v>
      </c>
      <c r="B5" s="89" t="s">
        <v>167</v>
      </c>
    </row>
    <row r="6" spans="1:3" ht="12.75" customHeight="1" x14ac:dyDescent="0.2">
      <c r="A6" s="57" t="s">
        <v>164</v>
      </c>
      <c r="B6" s="89" t="s">
        <v>174</v>
      </c>
    </row>
    <row r="7" spans="1:3" ht="12.75" customHeight="1" x14ac:dyDescent="0.2">
      <c r="A7" s="57" t="s">
        <v>121</v>
      </c>
      <c r="B7" s="89" t="s">
        <v>40</v>
      </c>
    </row>
    <row r="8" spans="1:3" ht="12.75" customHeight="1" x14ac:dyDescent="0.2">
      <c r="A8" s="57" t="s">
        <v>122</v>
      </c>
      <c r="B8" s="89" t="s">
        <v>36</v>
      </c>
    </row>
    <row r="9" spans="1:3" ht="12.75" customHeight="1" x14ac:dyDescent="0.2">
      <c r="A9" s="57" t="s">
        <v>119</v>
      </c>
      <c r="B9" s="89" t="s">
        <v>35</v>
      </c>
    </row>
    <row r="10" spans="1:3" ht="12.75" customHeight="1" x14ac:dyDescent="0.2">
      <c r="A10" s="90" t="s">
        <v>117</v>
      </c>
      <c r="B10" s="89" t="s">
        <v>31</v>
      </c>
    </row>
    <row r="11" spans="1:3" ht="12.75" customHeight="1" x14ac:dyDescent="0.2">
      <c r="A11" s="57" t="s">
        <v>118</v>
      </c>
      <c r="B11" s="89" t="s">
        <v>32</v>
      </c>
    </row>
    <row r="12" spans="1:3" ht="12.75" customHeight="1" x14ac:dyDescent="0.2">
      <c r="A12" s="57" t="s">
        <v>346</v>
      </c>
      <c r="B12" s="89" t="s">
        <v>347</v>
      </c>
    </row>
    <row r="13" spans="1:3" ht="12.75" customHeight="1" x14ac:dyDescent="0.2">
      <c r="A13" s="57" t="s">
        <v>348</v>
      </c>
      <c r="B13" s="89" t="s">
        <v>349</v>
      </c>
    </row>
    <row r="14" spans="1:3" ht="12.75" customHeight="1" x14ac:dyDescent="0.2">
      <c r="A14" s="57" t="s">
        <v>262</v>
      </c>
      <c r="B14" s="57" t="s">
        <v>264</v>
      </c>
    </row>
    <row r="15" spans="1:3" ht="12.75" customHeight="1" x14ac:dyDescent="0.2">
      <c r="A15" s="57" t="s">
        <v>263</v>
      </c>
      <c r="B15" s="57" t="s">
        <v>265</v>
      </c>
    </row>
    <row r="16" spans="1:3" ht="12.75" customHeight="1" x14ac:dyDescent="0.2">
      <c r="A16" s="57" t="s">
        <v>297</v>
      </c>
      <c r="B16" s="57" t="s">
        <v>299</v>
      </c>
    </row>
    <row r="17" spans="1:2" ht="12.75" customHeight="1" x14ac:dyDescent="0.2">
      <c r="A17" s="57" t="s">
        <v>298</v>
      </c>
      <c r="B17" s="57" t="s">
        <v>300</v>
      </c>
    </row>
    <row r="18" spans="1:2" ht="12.75" customHeight="1" x14ac:dyDescent="0.2">
      <c r="A18" s="57" t="s">
        <v>230</v>
      </c>
      <c r="B18" s="89" t="s">
        <v>169</v>
      </c>
    </row>
    <row r="19" spans="1:2" x14ac:dyDescent="0.2">
      <c r="A19" s="57" t="s">
        <v>231</v>
      </c>
      <c r="B19" s="57" t="s">
        <v>229</v>
      </c>
    </row>
    <row r="20" spans="1:2" x14ac:dyDescent="0.2">
      <c r="A20" s="57" t="s">
        <v>268</v>
      </c>
      <c r="B20" s="57" t="s">
        <v>270</v>
      </c>
    </row>
    <row r="21" spans="1:2" x14ac:dyDescent="0.2">
      <c r="A21" s="57" t="s">
        <v>266</v>
      </c>
      <c r="B21" s="57" t="s">
        <v>272</v>
      </c>
    </row>
    <row r="22" spans="1:2" x14ac:dyDescent="0.2">
      <c r="A22" s="57" t="s">
        <v>269</v>
      </c>
      <c r="B22" s="89" t="s">
        <v>271</v>
      </c>
    </row>
    <row r="23" spans="1:2" x14ac:dyDescent="0.2">
      <c r="A23" s="57" t="s">
        <v>267</v>
      </c>
      <c r="B23" s="89" t="s">
        <v>273</v>
      </c>
    </row>
    <row r="24" spans="1:2" x14ac:dyDescent="0.2">
      <c r="A24" s="57" t="s">
        <v>228</v>
      </c>
      <c r="B24" s="89" t="s">
        <v>168</v>
      </c>
    </row>
    <row r="25" spans="1:2" x14ac:dyDescent="0.2">
      <c r="A25" s="57" t="s">
        <v>160</v>
      </c>
      <c r="B25" s="89" t="s">
        <v>175</v>
      </c>
    </row>
    <row r="26" spans="1:2" x14ac:dyDescent="0.2">
      <c r="A26" s="57" t="s">
        <v>232</v>
      </c>
      <c r="B26" s="57" t="s">
        <v>234</v>
      </c>
    </row>
    <row r="27" spans="1:2" x14ac:dyDescent="0.2">
      <c r="A27" s="57" t="s">
        <v>233</v>
      </c>
      <c r="B27" s="57" t="s">
        <v>235</v>
      </c>
    </row>
    <row r="28" spans="1:2" x14ac:dyDescent="0.2">
      <c r="A28" s="57" t="s">
        <v>236</v>
      </c>
      <c r="B28" s="89" t="s">
        <v>170</v>
      </c>
    </row>
    <row r="29" spans="1:2" x14ac:dyDescent="0.2">
      <c r="A29" s="57" t="s">
        <v>162</v>
      </c>
      <c r="B29" s="89" t="s">
        <v>176</v>
      </c>
    </row>
    <row r="30" spans="1:2" x14ac:dyDescent="0.2">
      <c r="A30" s="57" t="s">
        <v>123</v>
      </c>
      <c r="B30" s="57" t="s">
        <v>124</v>
      </c>
    </row>
    <row r="31" spans="1:2" x14ac:dyDescent="0.2">
      <c r="A31" s="57" t="s">
        <v>125</v>
      </c>
      <c r="B31" s="57" t="s">
        <v>126</v>
      </c>
    </row>
    <row r="32" spans="1:2" x14ac:dyDescent="0.2">
      <c r="A32" s="90" t="s">
        <v>41</v>
      </c>
      <c r="B32" s="89" t="s">
        <v>42</v>
      </c>
    </row>
    <row r="33" spans="1:2" x14ac:dyDescent="0.2">
      <c r="A33" s="57" t="s">
        <v>293</v>
      </c>
      <c r="B33" s="89" t="s">
        <v>295</v>
      </c>
    </row>
    <row r="34" spans="1:2" x14ac:dyDescent="0.2">
      <c r="A34" s="57" t="s">
        <v>294</v>
      </c>
      <c r="B34" s="89" t="s">
        <v>296</v>
      </c>
    </row>
    <row r="35" spans="1:2" x14ac:dyDescent="0.2">
      <c r="A35" s="57" t="s">
        <v>127</v>
      </c>
      <c r="B35" s="57" t="s">
        <v>128</v>
      </c>
    </row>
    <row r="36" spans="1:2" x14ac:dyDescent="0.2">
      <c r="A36" s="57" t="s">
        <v>258</v>
      </c>
      <c r="B36" s="57" t="s">
        <v>260</v>
      </c>
    </row>
    <row r="37" spans="1:2" x14ac:dyDescent="0.2">
      <c r="A37" s="57" t="s">
        <v>259</v>
      </c>
      <c r="B37" s="57" t="s">
        <v>261</v>
      </c>
    </row>
    <row r="38" spans="1:2" x14ac:dyDescent="0.2">
      <c r="A38" s="57" t="s">
        <v>302</v>
      </c>
      <c r="B38" s="89" t="s">
        <v>304</v>
      </c>
    </row>
    <row r="39" spans="1:2" x14ac:dyDescent="0.2">
      <c r="A39" s="57" t="s">
        <v>303</v>
      </c>
      <c r="B39" s="89" t="s">
        <v>305</v>
      </c>
    </row>
    <row r="40" spans="1:2" x14ac:dyDescent="0.2">
      <c r="A40" s="90" t="s">
        <v>38</v>
      </c>
      <c r="B40" s="89" t="s">
        <v>39</v>
      </c>
    </row>
    <row r="41" spans="1:2" x14ac:dyDescent="0.2">
      <c r="A41" s="57" t="s">
        <v>129</v>
      </c>
      <c r="B41" s="57" t="s">
        <v>130</v>
      </c>
    </row>
    <row r="42" spans="1:2" x14ac:dyDescent="0.2">
      <c r="A42" s="57" t="s">
        <v>237</v>
      </c>
      <c r="B42" s="89" t="s">
        <v>171</v>
      </c>
    </row>
    <row r="43" spans="1:2" x14ac:dyDescent="0.2">
      <c r="A43" s="57" t="s">
        <v>161</v>
      </c>
      <c r="B43" s="89" t="s">
        <v>177</v>
      </c>
    </row>
    <row r="44" spans="1:2" x14ac:dyDescent="0.2">
      <c r="A44" s="57" t="s">
        <v>285</v>
      </c>
      <c r="B44" s="57" t="s">
        <v>289</v>
      </c>
    </row>
    <row r="45" spans="1:2" x14ac:dyDescent="0.2">
      <c r="A45" s="57" t="s">
        <v>288</v>
      </c>
      <c r="B45" s="57" t="s">
        <v>290</v>
      </c>
    </row>
    <row r="46" spans="1:2" x14ac:dyDescent="0.2">
      <c r="A46" s="57" t="s">
        <v>287</v>
      </c>
      <c r="B46" s="57" t="s">
        <v>291</v>
      </c>
    </row>
    <row r="47" spans="1:2" x14ac:dyDescent="0.2">
      <c r="A47" s="57" t="s">
        <v>286</v>
      </c>
      <c r="B47" s="57" t="s">
        <v>292</v>
      </c>
    </row>
    <row r="48" spans="1:2" x14ac:dyDescent="0.2">
      <c r="A48" s="57" t="s">
        <v>284</v>
      </c>
      <c r="B48" s="57" t="s">
        <v>350</v>
      </c>
    </row>
    <row r="49" spans="1:2" x14ac:dyDescent="0.2">
      <c r="A49" s="57" t="s">
        <v>165</v>
      </c>
      <c r="B49" s="57" t="s">
        <v>351</v>
      </c>
    </row>
    <row r="50" spans="1:2" x14ac:dyDescent="0.2">
      <c r="A50" s="57" t="s">
        <v>131</v>
      </c>
      <c r="B50" s="57" t="s">
        <v>132</v>
      </c>
    </row>
    <row r="51" spans="1:2" x14ac:dyDescent="0.2">
      <c r="A51" s="57" t="s">
        <v>274</v>
      </c>
      <c r="B51" s="89" t="s">
        <v>172</v>
      </c>
    </row>
    <row r="52" spans="1:2" x14ac:dyDescent="0.2">
      <c r="A52" s="57" t="s">
        <v>166</v>
      </c>
      <c r="B52" s="89" t="s">
        <v>178</v>
      </c>
    </row>
    <row r="53" spans="1:2" x14ac:dyDescent="0.2">
      <c r="A53" s="57" t="s">
        <v>134</v>
      </c>
      <c r="B53" s="57" t="s">
        <v>136</v>
      </c>
    </row>
    <row r="54" spans="1:2" x14ac:dyDescent="0.2">
      <c r="A54" s="57" t="s">
        <v>275</v>
      </c>
      <c r="B54" s="89" t="s">
        <v>173</v>
      </c>
    </row>
    <row r="55" spans="1:2" x14ac:dyDescent="0.2">
      <c r="A55" s="57" t="s">
        <v>163</v>
      </c>
      <c r="B55" s="89" t="s">
        <v>179</v>
      </c>
    </row>
    <row r="56" spans="1:2" x14ac:dyDescent="0.2">
      <c r="A56" s="90" t="s">
        <v>116</v>
      </c>
      <c r="B56" s="89" t="s">
        <v>30</v>
      </c>
    </row>
    <row r="57" spans="1:2" x14ac:dyDescent="0.2">
      <c r="A57" s="57" t="s">
        <v>276</v>
      </c>
      <c r="B57" s="57" t="s">
        <v>277</v>
      </c>
    </row>
    <row r="58" spans="1:2" x14ac:dyDescent="0.2">
      <c r="A58" s="57" t="s">
        <v>278</v>
      </c>
      <c r="B58" s="57" t="s">
        <v>279</v>
      </c>
    </row>
    <row r="59" spans="1:2" x14ac:dyDescent="0.2">
      <c r="A59" s="90" t="s">
        <v>137</v>
      </c>
      <c r="B59" s="89" t="s">
        <v>138</v>
      </c>
    </row>
    <row r="60" spans="1:2" x14ac:dyDescent="0.2">
      <c r="A60" s="90" t="s">
        <v>309</v>
      </c>
      <c r="B60" s="89" t="s">
        <v>306</v>
      </c>
    </row>
    <row r="61" spans="1:2" x14ac:dyDescent="0.2">
      <c r="A61" s="90" t="s">
        <v>310</v>
      </c>
      <c r="B61" s="89" t="s">
        <v>307</v>
      </c>
    </row>
    <row r="62" spans="1:2" x14ac:dyDescent="0.2">
      <c r="A62" s="57" t="s">
        <v>352</v>
      </c>
      <c r="B62" s="89" t="s">
        <v>141</v>
      </c>
    </row>
    <row r="63" spans="1:2" x14ac:dyDescent="0.2">
      <c r="A63" s="90" t="s">
        <v>37</v>
      </c>
      <c r="B63" s="89" t="s">
        <v>353</v>
      </c>
    </row>
    <row r="64" spans="1:2" x14ac:dyDescent="0.2">
      <c r="A64" s="57" t="s">
        <v>243</v>
      </c>
      <c r="B64" s="89" t="s">
        <v>248</v>
      </c>
    </row>
    <row r="65" spans="1:2" x14ac:dyDescent="0.2">
      <c r="A65" s="57" t="s">
        <v>238</v>
      </c>
      <c r="B65" s="89" t="s">
        <v>252</v>
      </c>
    </row>
    <row r="66" spans="1:2" x14ac:dyDescent="0.2">
      <c r="A66" s="57" t="s">
        <v>244</v>
      </c>
      <c r="B66" s="89" t="s">
        <v>249</v>
      </c>
    </row>
    <row r="67" spans="1:2" x14ac:dyDescent="0.2">
      <c r="A67" s="57" t="s">
        <v>239</v>
      </c>
      <c r="B67" s="89" t="s">
        <v>253</v>
      </c>
    </row>
    <row r="68" spans="1:2" x14ac:dyDescent="0.2">
      <c r="A68" s="57" t="s">
        <v>245</v>
      </c>
      <c r="B68" s="89" t="s">
        <v>250</v>
      </c>
    </row>
    <row r="69" spans="1:2" x14ac:dyDescent="0.2">
      <c r="A69" s="57" t="s">
        <v>240</v>
      </c>
      <c r="B69" s="89" t="s">
        <v>254</v>
      </c>
    </row>
    <row r="70" spans="1:2" x14ac:dyDescent="0.2">
      <c r="A70" s="90" t="s">
        <v>246</v>
      </c>
      <c r="B70" s="89" t="s">
        <v>354</v>
      </c>
    </row>
    <row r="71" spans="1:2" x14ac:dyDescent="0.2">
      <c r="A71" s="90" t="s">
        <v>241</v>
      </c>
      <c r="B71" s="89" t="s">
        <v>355</v>
      </c>
    </row>
    <row r="72" spans="1:2" x14ac:dyDescent="0.2">
      <c r="A72" s="57" t="s">
        <v>247</v>
      </c>
      <c r="B72" s="89" t="s">
        <v>251</v>
      </c>
    </row>
    <row r="73" spans="1:2" x14ac:dyDescent="0.2">
      <c r="A73" s="57" t="s">
        <v>242</v>
      </c>
      <c r="B73" s="89" t="s">
        <v>255</v>
      </c>
    </row>
    <row r="74" spans="1:2" x14ac:dyDescent="0.2">
      <c r="A74" s="90" t="s">
        <v>142</v>
      </c>
      <c r="B74" s="89" t="s">
        <v>143</v>
      </c>
    </row>
    <row r="75" spans="1:2" x14ac:dyDescent="0.2">
      <c r="A75" s="90" t="s">
        <v>342</v>
      </c>
      <c r="B75" s="89" t="s">
        <v>343</v>
      </c>
    </row>
    <row r="76" spans="1:2" x14ac:dyDescent="0.2">
      <c r="A76" s="90" t="s">
        <v>33</v>
      </c>
      <c r="B76" s="89" t="s">
        <v>34</v>
      </c>
    </row>
    <row r="77" spans="1:2" x14ac:dyDescent="0.2">
      <c r="A77" s="4"/>
      <c r="B77" s="4"/>
    </row>
    <row r="78" spans="1:2" x14ac:dyDescent="0.2">
      <c r="A78" s="7" t="s">
        <v>43</v>
      </c>
      <c r="B78" s="4"/>
    </row>
    <row r="79" spans="1:2" x14ac:dyDescent="0.2">
      <c r="A79" s="89" t="s">
        <v>256</v>
      </c>
      <c r="B79" s="57" t="s">
        <v>257</v>
      </c>
    </row>
    <row r="80" spans="1:2" x14ac:dyDescent="0.2">
      <c r="A80" s="89" t="s">
        <v>47</v>
      </c>
      <c r="B80" s="89" t="s">
        <v>48</v>
      </c>
    </row>
    <row r="81" spans="1:2" x14ac:dyDescent="0.2">
      <c r="A81" s="57" t="s">
        <v>133</v>
      </c>
      <c r="B81" s="57" t="s">
        <v>135</v>
      </c>
    </row>
    <row r="82" spans="1:2" x14ac:dyDescent="0.2">
      <c r="A82" s="89" t="s">
        <v>44</v>
      </c>
      <c r="B82" s="89" t="s">
        <v>45</v>
      </c>
    </row>
    <row r="83" spans="1:2" x14ac:dyDescent="0.2">
      <c r="A83" s="89" t="s">
        <v>49</v>
      </c>
      <c r="B83" s="89" t="s">
        <v>50</v>
      </c>
    </row>
    <row r="84" spans="1:2" x14ac:dyDescent="0.2">
      <c r="A84" s="89" t="s">
        <v>139</v>
      </c>
      <c r="B84" s="89" t="s">
        <v>140</v>
      </c>
    </row>
    <row r="85" spans="1:2" x14ac:dyDescent="0.2">
      <c r="A85" s="89" t="s">
        <v>46</v>
      </c>
      <c r="B85" s="89" t="s">
        <v>148</v>
      </c>
    </row>
    <row r="86" spans="1:2" x14ac:dyDescent="0.2">
      <c r="A86" s="89" t="s">
        <v>146</v>
      </c>
      <c r="B86" s="89" t="s">
        <v>51</v>
      </c>
    </row>
    <row r="87" spans="1:2" x14ac:dyDescent="0.2">
      <c r="A87" s="89" t="s">
        <v>144</v>
      </c>
      <c r="B87" s="89" t="s">
        <v>145</v>
      </c>
    </row>
    <row r="88" spans="1:2" x14ac:dyDescent="0.2">
      <c r="A88" s="57" t="s">
        <v>280</v>
      </c>
      <c r="B88" s="57" t="s">
        <v>282</v>
      </c>
    </row>
    <row r="89" spans="1:2" x14ac:dyDescent="0.2">
      <c r="A89" s="57" t="s">
        <v>281</v>
      </c>
      <c r="B89" s="57" t="s">
        <v>283</v>
      </c>
    </row>
    <row r="90" spans="1:2" x14ac:dyDescent="0.2">
      <c r="A90" s="89" t="s">
        <v>147</v>
      </c>
      <c r="B90" s="89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showZeros="0" tabSelected="1" zoomScaleNormal="100" workbookViewId="0">
      <selection activeCell="C2" sqref="C2:G3"/>
    </sheetView>
  </sheetViews>
  <sheetFormatPr baseColWidth="10" defaultColWidth="9.140625" defaultRowHeight="12.75" x14ac:dyDescent="0.2"/>
  <cols>
    <col min="1" max="1" width="5.5703125" customWidth="1"/>
    <col min="2" max="2" width="11.42578125" customWidth="1"/>
    <col min="3" max="3" width="35.85546875" customWidth="1"/>
    <col min="4" max="4" width="23" customWidth="1"/>
    <col min="5" max="5" width="6.85546875" customWidth="1"/>
    <col min="6" max="6" width="9" customWidth="1"/>
    <col min="7" max="7" width="11.5703125" customWidth="1"/>
  </cols>
  <sheetData>
    <row r="1" spans="1:8" ht="11.25" customHeight="1" x14ac:dyDescent="0.2">
      <c r="B1" s="8" t="s">
        <v>53</v>
      </c>
      <c r="C1" s="8"/>
      <c r="D1" s="8"/>
      <c r="E1" s="8"/>
      <c r="F1" s="8"/>
      <c r="G1" s="8"/>
    </row>
    <row r="2" spans="1:8" x14ac:dyDescent="0.2">
      <c r="B2" s="8"/>
      <c r="C2" s="143" t="str">
        <f>nombrecliente</f>
        <v>Sistema de Comunicaciones y Transportes, Sistema de Transporte Colectivo Metro, Administración General de Recursos, Línea 12 (Línea Dorada)</v>
      </c>
      <c r="D2" s="143"/>
      <c r="E2" s="143"/>
      <c r="F2" s="143"/>
      <c r="G2" s="143"/>
    </row>
    <row r="3" spans="1:8" x14ac:dyDescent="0.2">
      <c r="B3" s="8"/>
      <c r="C3" s="149"/>
      <c r="D3" s="149"/>
      <c r="E3" s="149"/>
      <c r="F3" s="149"/>
      <c r="G3" s="149"/>
    </row>
    <row r="4" spans="1:8" ht="11.25" customHeight="1" x14ac:dyDescent="0.2">
      <c r="B4" s="8"/>
      <c r="C4" s="8"/>
      <c r="D4" s="8"/>
      <c r="E4" s="8"/>
      <c r="F4" s="8"/>
      <c r="G4" s="8"/>
    </row>
    <row r="5" spans="1:8" ht="11.25" customHeight="1" x14ac:dyDescent="0.2">
      <c r="B5" s="8"/>
      <c r="C5" s="8"/>
      <c r="D5" s="8"/>
      <c r="E5" s="8"/>
      <c r="F5" s="8"/>
      <c r="G5" s="8"/>
    </row>
    <row r="6" spans="1:8" ht="6.75" customHeight="1" x14ac:dyDescent="0.2">
      <c r="B6" s="8"/>
      <c r="C6" s="8"/>
      <c r="D6" s="8"/>
      <c r="E6" s="8"/>
      <c r="F6" s="8"/>
      <c r="G6" s="8"/>
    </row>
    <row r="7" spans="1:8" ht="15" customHeight="1" x14ac:dyDescent="0.2">
      <c r="A7" s="9"/>
      <c r="B7" s="122" t="str">
        <f>razonsocial</f>
        <v>Neodata, S.A. de C.V.</v>
      </c>
      <c r="C7" s="122"/>
      <c r="D7" s="122"/>
      <c r="E7" s="122"/>
      <c r="F7" s="122"/>
      <c r="G7" s="122"/>
    </row>
    <row r="8" spans="1:8" ht="12.75" customHeight="1" x14ac:dyDescent="0.2">
      <c r="A8" s="9"/>
      <c r="B8" s="55" t="s">
        <v>372</v>
      </c>
      <c r="C8" s="38" t="str">
        <f>numerodeconcurso</f>
        <v>2009/0257-0001</v>
      </c>
      <c r="D8" s="38"/>
      <c r="E8" s="55" t="s">
        <v>58</v>
      </c>
      <c r="F8" s="75">
        <f>fechadeconcurso</f>
        <v>40017</v>
      </c>
      <c r="G8" s="55" t="s">
        <v>182</v>
      </c>
      <c r="H8" s="148" t="str">
        <f>plazocalculado&amp;" días naturales"</f>
        <v>153 días naturales</v>
      </c>
    </row>
    <row r="9" spans="1:8" ht="12.75" customHeight="1" x14ac:dyDescent="0.2">
      <c r="A9" s="9"/>
      <c r="B9" s="55" t="s">
        <v>84</v>
      </c>
      <c r="C9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26"/>
      <c r="E9" s="127"/>
      <c r="F9" s="127"/>
      <c r="G9" s="10"/>
      <c r="H9" s="148"/>
    </row>
    <row r="10" spans="1:8" ht="11.25" customHeight="1" x14ac:dyDescent="0.2">
      <c r="A10" s="9"/>
      <c r="B10" s="113"/>
      <c r="C10" s="127"/>
      <c r="D10" s="127"/>
      <c r="E10" s="127"/>
      <c r="F10" s="127"/>
      <c r="G10" s="10"/>
    </row>
    <row r="11" spans="1:8" ht="12.75" customHeight="1" x14ac:dyDescent="0.2">
      <c r="A11" s="9"/>
      <c r="B11" s="55" t="s">
        <v>357</v>
      </c>
      <c r="C11" s="114" t="str">
        <f>direcciondelaobra</f>
        <v>Tramo de Barranca del Muerto a Tlahuac.</v>
      </c>
      <c r="D11" s="123"/>
      <c r="E11" s="55" t="s">
        <v>183</v>
      </c>
      <c r="F11" s="75">
        <f>fechainicio</f>
        <v>40026</v>
      </c>
      <c r="G11" s="55" t="s">
        <v>184</v>
      </c>
      <c r="H11" s="75">
        <f>fechaterminacion</f>
        <v>40178</v>
      </c>
    </row>
    <row r="12" spans="1:8" x14ac:dyDescent="0.2">
      <c r="B12" s="8"/>
      <c r="C12" s="8" t="str">
        <f>coloniadelaobra&amp;", "&amp;ciudaddelaobra&amp;","&amp;estadodelaobra</f>
        <v>Colonia de la obra., México,Distrito Federal</v>
      </c>
      <c r="D12" s="8"/>
      <c r="E12" s="8"/>
      <c r="F12" s="8"/>
      <c r="G12" s="8"/>
    </row>
    <row r="13" spans="1:8" ht="12.75" customHeight="1" x14ac:dyDescent="0.2">
      <c r="A13" s="128" t="s">
        <v>383</v>
      </c>
      <c r="B13" s="129"/>
      <c r="C13" s="129"/>
      <c r="D13" s="129"/>
      <c r="E13" s="129"/>
      <c r="F13" s="130"/>
      <c r="G13" s="125" t="s">
        <v>382</v>
      </c>
    </row>
    <row r="14" spans="1:8" ht="12.75" customHeight="1" x14ac:dyDescent="0.2">
      <c r="A14" s="131"/>
      <c r="B14" s="132"/>
      <c r="C14" s="132"/>
      <c r="D14" s="132"/>
      <c r="E14" s="132"/>
      <c r="F14" s="133"/>
      <c r="G14" s="121"/>
    </row>
    <row r="15" spans="1:8" ht="6.75" customHeight="1" thickBot="1" x14ac:dyDescent="0.25">
      <c r="B15" s="8"/>
      <c r="C15" s="8"/>
      <c r="D15" s="8"/>
      <c r="E15" s="8"/>
      <c r="F15" s="8"/>
      <c r="G15" s="8"/>
    </row>
    <row r="16" spans="1:8" ht="24" thickTop="1" thickBot="1" x14ac:dyDescent="0.25">
      <c r="A16" s="12" t="s">
        <v>356</v>
      </c>
      <c r="B16" s="12" t="s">
        <v>54</v>
      </c>
      <c r="C16" s="15" t="s">
        <v>384</v>
      </c>
      <c r="D16" s="15" t="s">
        <v>385</v>
      </c>
      <c r="E16" s="14" t="s">
        <v>55</v>
      </c>
      <c r="F16" s="14" t="s">
        <v>63</v>
      </c>
      <c r="G16" s="16" t="s">
        <v>381</v>
      </c>
    </row>
    <row r="17" spans="1:7" ht="11.25" customHeight="1" thickTop="1" x14ac:dyDescent="0.2">
      <c r="A17" s="8" t="s">
        <v>56</v>
      </c>
      <c r="C17" s="8"/>
      <c r="D17" s="8"/>
      <c r="E17" s="8"/>
      <c r="F17" s="8"/>
      <c r="G17" s="8"/>
    </row>
    <row r="18" spans="1:7" ht="11.25" customHeight="1" x14ac:dyDescent="0.2">
      <c r="A18" s="18" t="s">
        <v>116</v>
      </c>
      <c r="B18" s="37" t="s">
        <v>117</v>
      </c>
      <c r="C18" s="81" t="s">
        <v>123</v>
      </c>
      <c r="D18" s="81"/>
      <c r="E18" s="17" t="s">
        <v>33</v>
      </c>
      <c r="F18" s="60" t="s">
        <v>119</v>
      </c>
      <c r="G18" s="40" t="s">
        <v>230</v>
      </c>
    </row>
    <row r="19" spans="1:7" ht="11.25" customHeight="1" x14ac:dyDescent="0.2">
      <c r="A19" s="8" t="s">
        <v>57</v>
      </c>
    </row>
    <row r="22" spans="1:7" x14ac:dyDescent="0.2">
      <c r="C22" t="s">
        <v>376</v>
      </c>
    </row>
  </sheetData>
  <mergeCells count="4">
    <mergeCell ref="H8:H9"/>
    <mergeCell ref="C9:F10"/>
    <mergeCell ref="A13:F14"/>
    <mergeCell ref="C2:G3"/>
  </mergeCells>
  <pageMargins left="0.59055118110236227" right="0.23622047244094491" top="0.43307086614173229" bottom="0.43307086614173229" header="0.27559055118110237" footer="0.27559055118110237"/>
  <pageSetup scale="87" orientation="portrait" r:id="rId1"/>
  <headerFooter alignWithMargins="0">
    <oddHeader>&amp;R&amp;8Página &amp;P de &amp;N</oddHeader>
    <oddFooter>&amp;C&amp;8{cargo}: {responsable}</oddFooter>
  </headerFooter>
  <colBreaks count="1" manualBreakCount="1">
    <brk id="8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showZeros="0" zoomScaleNormal="100" workbookViewId="0">
      <selection activeCell="C2" sqref="C2:G3"/>
    </sheetView>
  </sheetViews>
  <sheetFormatPr baseColWidth="10" defaultColWidth="9.140625" defaultRowHeight="12.75" x14ac:dyDescent="0.2"/>
  <cols>
    <col min="1" max="1" width="5.5703125" customWidth="1"/>
    <col min="2" max="2" width="11.42578125" customWidth="1"/>
    <col min="3" max="3" width="41.28515625" customWidth="1"/>
    <col min="4" max="4" width="7.85546875" customWidth="1"/>
    <col min="5" max="5" width="10.7109375" customWidth="1"/>
    <col min="6" max="6" width="5.42578125" customWidth="1"/>
    <col min="7" max="7" width="13.42578125" customWidth="1"/>
  </cols>
  <sheetData>
    <row r="1" spans="1:7" ht="11.25" customHeight="1" x14ac:dyDescent="0.2">
      <c r="B1" s="8" t="s">
        <v>53</v>
      </c>
      <c r="C1" s="8"/>
      <c r="D1" s="8"/>
      <c r="E1" s="8"/>
      <c r="F1" s="8"/>
      <c r="G1" s="8"/>
    </row>
    <row r="2" spans="1:7" x14ac:dyDescent="0.2">
      <c r="B2" s="8"/>
      <c r="C2" s="143" t="str">
        <f>nombrecliente</f>
        <v>Sistema de Comunicaciones y Transportes, Sistema de Transporte Colectivo Metro, Administración General de Recursos, Línea 12 (Línea Dorada)</v>
      </c>
      <c r="D2" s="143"/>
      <c r="E2" s="143"/>
      <c r="F2" s="143"/>
      <c r="G2" s="143"/>
    </row>
    <row r="3" spans="1:7" x14ac:dyDescent="0.2">
      <c r="B3" s="8"/>
      <c r="C3" s="149"/>
      <c r="D3" s="149"/>
      <c r="E3" s="149"/>
      <c r="F3" s="149"/>
      <c r="G3" s="149"/>
    </row>
    <row r="4" spans="1:7" ht="11.25" customHeight="1" x14ac:dyDescent="0.2">
      <c r="B4" s="8"/>
      <c r="C4" s="8"/>
      <c r="D4" s="8"/>
      <c r="E4" s="8"/>
      <c r="F4" s="8"/>
      <c r="G4" s="8"/>
    </row>
    <row r="5" spans="1:7" ht="11.25" customHeight="1" x14ac:dyDescent="0.2">
      <c r="B5" s="8"/>
      <c r="C5" s="8"/>
      <c r="D5" s="8"/>
      <c r="E5" s="8"/>
      <c r="F5" s="8"/>
      <c r="G5" s="8"/>
    </row>
    <row r="6" spans="1:7" ht="6.75" customHeight="1" x14ac:dyDescent="0.2">
      <c r="B6" s="8"/>
      <c r="C6" s="8"/>
      <c r="D6" s="8"/>
      <c r="E6" s="8"/>
      <c r="F6" s="8"/>
      <c r="G6" s="8"/>
    </row>
    <row r="7" spans="1:7" ht="15" customHeight="1" x14ac:dyDescent="0.2">
      <c r="A7" s="9"/>
      <c r="B7" s="122" t="str">
        <f>razonsocial</f>
        <v>Neodata, S.A. de C.V.</v>
      </c>
      <c r="C7" s="122"/>
      <c r="D7" s="122"/>
      <c r="E7" s="122"/>
      <c r="F7" s="122"/>
      <c r="G7" s="122"/>
    </row>
    <row r="8" spans="1:7" ht="12.75" customHeight="1" x14ac:dyDescent="0.2">
      <c r="A8" s="9"/>
      <c r="B8" s="55" t="s">
        <v>372</v>
      </c>
      <c r="C8" s="38" t="str">
        <f>numerodeconcurso</f>
        <v>2009/0257-0001</v>
      </c>
      <c r="D8" s="55" t="s">
        <v>58</v>
      </c>
      <c r="E8" s="75">
        <f>fechadeconcurso</f>
        <v>40017</v>
      </c>
      <c r="F8" s="55" t="s">
        <v>182</v>
      </c>
      <c r="G8" s="10" t="str">
        <f>plazocalculado&amp;" días naturales"</f>
        <v>153 días naturales</v>
      </c>
    </row>
    <row r="9" spans="1:7" ht="12.75" customHeight="1" x14ac:dyDescent="0.2">
      <c r="A9" s="9"/>
      <c r="B9" s="55" t="s">
        <v>84</v>
      </c>
      <c r="C9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27"/>
      <c r="E9" s="127"/>
      <c r="F9" s="127"/>
      <c r="G9" s="10"/>
    </row>
    <row r="10" spans="1:7" ht="11.25" customHeight="1" x14ac:dyDescent="0.2">
      <c r="A10" s="9"/>
      <c r="B10" s="113"/>
      <c r="C10" s="127"/>
      <c r="D10" s="127"/>
      <c r="E10" s="127"/>
      <c r="F10" s="127"/>
      <c r="G10" s="10"/>
    </row>
    <row r="11" spans="1:7" ht="12.75" customHeight="1" x14ac:dyDescent="0.2">
      <c r="A11" s="9"/>
      <c r="B11" s="55" t="s">
        <v>357</v>
      </c>
      <c r="C11" s="123" t="str">
        <f>direcciondelaobra</f>
        <v>Tramo de Barranca del Muerto a Tlahuac.</v>
      </c>
      <c r="D11" s="55" t="s">
        <v>183</v>
      </c>
      <c r="E11" s="75">
        <f>fechainicio</f>
        <v>40026</v>
      </c>
      <c r="F11" s="55" t="s">
        <v>184</v>
      </c>
      <c r="G11" s="75">
        <f>fechaterminacion</f>
        <v>40178</v>
      </c>
    </row>
    <row r="12" spans="1:7" x14ac:dyDescent="0.2">
      <c r="B12" s="8"/>
      <c r="C12" s="8" t="str">
        <f>coloniadelaobra&amp;", "&amp;ciudaddelaobra&amp;","&amp;estadodelaobra</f>
        <v>Colonia de la obra., México,Distrito Federal</v>
      </c>
      <c r="D12" s="8"/>
      <c r="E12" s="8"/>
      <c r="F12" s="8"/>
      <c r="G12" s="8"/>
    </row>
    <row r="13" spans="1:7" ht="12.75" customHeight="1" x14ac:dyDescent="0.2">
      <c r="A13" s="128" t="s">
        <v>375</v>
      </c>
      <c r="B13" s="129"/>
      <c r="C13" s="129"/>
      <c r="D13" s="129"/>
      <c r="E13" s="129"/>
      <c r="F13" s="130"/>
      <c r="G13" s="119" t="s">
        <v>377</v>
      </c>
    </row>
    <row r="14" spans="1:7" ht="12.75" customHeight="1" x14ac:dyDescent="0.2">
      <c r="A14" s="134"/>
      <c r="B14" s="135"/>
      <c r="C14" s="135"/>
      <c r="D14" s="135"/>
      <c r="E14" s="135"/>
      <c r="F14" s="136"/>
      <c r="G14" s="120" t="s">
        <v>382</v>
      </c>
    </row>
    <row r="15" spans="1:7" ht="12.75" customHeight="1" x14ac:dyDescent="0.2">
      <c r="A15" s="131"/>
      <c r="B15" s="132"/>
      <c r="C15" s="132"/>
      <c r="D15" s="132"/>
      <c r="E15" s="132"/>
      <c r="F15" s="133"/>
      <c r="G15" s="121"/>
    </row>
    <row r="16" spans="1:7" ht="6.75" customHeight="1" thickBot="1" x14ac:dyDescent="0.25">
      <c r="B16" s="8"/>
      <c r="C16" s="8"/>
      <c r="D16" s="8"/>
      <c r="E16" s="8"/>
      <c r="F16" s="8"/>
      <c r="G16" s="8"/>
    </row>
    <row r="17" spans="1:7" ht="14.25" customHeight="1" thickTop="1" thickBot="1" x14ac:dyDescent="0.25">
      <c r="A17" s="12" t="s">
        <v>356</v>
      </c>
      <c r="B17" s="12" t="s">
        <v>54</v>
      </c>
      <c r="C17" s="14" t="s">
        <v>386</v>
      </c>
      <c r="D17" s="14" t="s">
        <v>55</v>
      </c>
      <c r="E17" s="14" t="s">
        <v>63</v>
      </c>
      <c r="F17" s="137" t="s">
        <v>387</v>
      </c>
      <c r="G17" s="138"/>
    </row>
    <row r="18" spans="1:7" ht="11.25" customHeight="1" thickTop="1" x14ac:dyDescent="0.2">
      <c r="A18" s="8" t="s">
        <v>56</v>
      </c>
      <c r="C18" s="8"/>
      <c r="D18" s="8"/>
      <c r="E18" s="8"/>
      <c r="F18" s="8"/>
      <c r="G18" s="8"/>
    </row>
    <row r="19" spans="1:7" ht="11.25" customHeight="1" x14ac:dyDescent="0.2">
      <c r="A19" s="18" t="s">
        <v>116</v>
      </c>
      <c r="B19" s="37" t="s">
        <v>117</v>
      </c>
      <c r="C19" s="81" t="s">
        <v>123</v>
      </c>
      <c r="D19" s="17" t="s">
        <v>33</v>
      </c>
      <c r="E19" s="60" t="s">
        <v>119</v>
      </c>
      <c r="G19" s="40" t="s">
        <v>230</v>
      </c>
    </row>
    <row r="20" spans="1:7" ht="11.25" customHeight="1" x14ac:dyDescent="0.2">
      <c r="A20" s="8" t="s">
        <v>57</v>
      </c>
    </row>
    <row r="23" spans="1:7" x14ac:dyDescent="0.2">
      <c r="C23" t="s">
        <v>376</v>
      </c>
    </row>
  </sheetData>
  <mergeCells count="4">
    <mergeCell ref="C9:F10"/>
    <mergeCell ref="A13:F15"/>
    <mergeCell ref="F17:G17"/>
    <mergeCell ref="C2:G3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showZeros="0" zoomScaleNormal="100" workbookViewId="0">
      <selection activeCell="C2" sqref="C2:G3"/>
    </sheetView>
  </sheetViews>
  <sheetFormatPr baseColWidth="10" defaultColWidth="9.140625" defaultRowHeight="12.75" x14ac:dyDescent="0.2"/>
  <cols>
    <col min="1" max="1" width="5.5703125" customWidth="1"/>
    <col min="2" max="2" width="11.42578125" customWidth="1"/>
    <col min="3" max="3" width="41.28515625" customWidth="1"/>
    <col min="4" max="4" width="15" customWidth="1"/>
    <col min="5" max="5" width="10.7109375" customWidth="1"/>
    <col min="6" max="6" width="9" customWidth="1"/>
    <col min="7" max="7" width="13.42578125" customWidth="1"/>
  </cols>
  <sheetData>
    <row r="1" spans="1:7" ht="11.25" customHeight="1" x14ac:dyDescent="0.2">
      <c r="B1" s="8" t="s">
        <v>53</v>
      </c>
      <c r="C1" s="8"/>
      <c r="D1" s="8"/>
      <c r="E1" s="8"/>
      <c r="F1" s="8"/>
      <c r="G1" s="8"/>
    </row>
    <row r="2" spans="1:7" x14ac:dyDescent="0.2">
      <c r="B2" s="8"/>
      <c r="C2" s="143" t="str">
        <f>nombrecliente</f>
        <v>Sistema de Comunicaciones y Transportes, Sistema de Transporte Colectivo Metro, Administración General de Recursos, Línea 12 (Línea Dorada)</v>
      </c>
      <c r="D2" s="143"/>
      <c r="E2" s="143"/>
      <c r="F2" s="143"/>
      <c r="G2" s="143"/>
    </row>
    <row r="3" spans="1:7" x14ac:dyDescent="0.2">
      <c r="B3" s="8"/>
      <c r="C3" s="149"/>
      <c r="D3" s="149"/>
      <c r="E3" s="149"/>
      <c r="F3" s="149"/>
      <c r="G3" s="149"/>
    </row>
    <row r="4" spans="1:7" ht="11.25" customHeight="1" x14ac:dyDescent="0.2">
      <c r="B4" s="8"/>
      <c r="C4" s="8"/>
      <c r="D4" s="8"/>
      <c r="E4" s="8"/>
      <c r="F4" s="8"/>
      <c r="G4" s="8"/>
    </row>
    <row r="5" spans="1:7" ht="11.25" customHeight="1" x14ac:dyDescent="0.2">
      <c r="B5" s="8"/>
      <c r="C5" s="8"/>
      <c r="D5" s="8"/>
      <c r="E5" s="8"/>
      <c r="F5" s="8"/>
      <c r="G5" s="8"/>
    </row>
    <row r="6" spans="1:7" ht="6.75" customHeight="1" x14ac:dyDescent="0.2">
      <c r="B6" s="8"/>
      <c r="C6" s="8"/>
      <c r="D6" s="8"/>
      <c r="E6" s="8"/>
      <c r="F6" s="8"/>
      <c r="G6" s="8"/>
    </row>
    <row r="7" spans="1:7" ht="15" customHeight="1" x14ac:dyDescent="0.2">
      <c r="A7" s="9"/>
      <c r="B7" s="122" t="str">
        <f>razonsocial</f>
        <v>Neodata, S.A. de C.V.</v>
      </c>
      <c r="C7" s="122"/>
      <c r="D7" s="122"/>
      <c r="E7" s="122"/>
      <c r="F7" s="122"/>
      <c r="G7" s="122"/>
    </row>
    <row r="8" spans="1:7" ht="12.75" customHeight="1" x14ac:dyDescent="0.2">
      <c r="A8" s="9"/>
      <c r="B8" s="55" t="s">
        <v>372</v>
      </c>
      <c r="C8" s="38" t="str">
        <f>numerodeconcurso</f>
        <v>2009/0257-0001</v>
      </c>
      <c r="D8" s="55" t="s">
        <v>58</v>
      </c>
      <c r="E8" s="75">
        <f>fechadeconcurso</f>
        <v>40017</v>
      </c>
      <c r="F8" s="55" t="s">
        <v>182</v>
      </c>
      <c r="G8" s="10" t="str">
        <f>plazocalculado&amp;" días naturales"</f>
        <v>153 días naturales</v>
      </c>
    </row>
    <row r="9" spans="1:7" ht="12.75" customHeight="1" x14ac:dyDescent="0.2">
      <c r="A9" s="9"/>
      <c r="B9" s="55" t="s">
        <v>84</v>
      </c>
      <c r="C9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27"/>
      <c r="E9" s="127"/>
      <c r="F9" s="127"/>
      <c r="G9" s="10"/>
    </row>
    <row r="10" spans="1:7" ht="11.25" customHeight="1" x14ac:dyDescent="0.2">
      <c r="A10" s="9"/>
      <c r="B10" s="113"/>
      <c r="C10" s="127"/>
      <c r="D10" s="127"/>
      <c r="E10" s="127"/>
      <c r="F10" s="127"/>
      <c r="G10" s="10"/>
    </row>
    <row r="11" spans="1:7" ht="12.75" customHeight="1" x14ac:dyDescent="0.2">
      <c r="A11" s="9"/>
      <c r="B11" s="55" t="s">
        <v>357</v>
      </c>
      <c r="C11" s="123" t="str">
        <f>direcciondelaobra</f>
        <v>Tramo de Barranca del Muerto a Tlahuac.</v>
      </c>
      <c r="D11" s="55" t="s">
        <v>183</v>
      </c>
      <c r="E11" s="75">
        <f>fechainicio</f>
        <v>40026</v>
      </c>
      <c r="F11" s="55" t="s">
        <v>184</v>
      </c>
      <c r="G11" s="75">
        <f>fechaterminacion</f>
        <v>40178</v>
      </c>
    </row>
    <row r="12" spans="1:7" x14ac:dyDescent="0.2">
      <c r="B12" s="8"/>
      <c r="C12" s="8" t="str">
        <f>coloniadelaobra&amp;", "&amp;ciudaddelaobra&amp;","&amp;estadodelaobra</f>
        <v>Colonia de la obra., México,Distrito Federal</v>
      </c>
      <c r="D12" s="8"/>
      <c r="E12" s="8"/>
      <c r="F12" s="8"/>
      <c r="G12" s="8"/>
    </row>
    <row r="13" spans="1:7" ht="12.75" customHeight="1" x14ac:dyDescent="0.2">
      <c r="A13" s="128" t="s">
        <v>375</v>
      </c>
      <c r="B13" s="129"/>
      <c r="C13" s="129"/>
      <c r="D13" s="129"/>
      <c r="E13" s="129"/>
      <c r="F13" s="130"/>
      <c r="G13" s="125" t="s">
        <v>382</v>
      </c>
    </row>
    <row r="14" spans="1:7" ht="12.75" customHeight="1" x14ac:dyDescent="0.2">
      <c r="A14" s="131"/>
      <c r="B14" s="132"/>
      <c r="C14" s="132"/>
      <c r="D14" s="132"/>
      <c r="E14" s="132"/>
      <c r="F14" s="133"/>
      <c r="G14" s="121"/>
    </row>
    <row r="15" spans="1:7" ht="6.75" customHeight="1" thickBot="1" x14ac:dyDescent="0.25">
      <c r="B15" s="8"/>
      <c r="C15" s="8"/>
      <c r="D15" s="8"/>
      <c r="E15" s="8"/>
      <c r="F15" s="8"/>
      <c r="G15" s="8"/>
    </row>
    <row r="16" spans="1:7" ht="35.25" thickTop="1" thickBot="1" x14ac:dyDescent="0.25">
      <c r="A16" s="12" t="s">
        <v>356</v>
      </c>
      <c r="B16" s="12" t="s">
        <v>54</v>
      </c>
      <c r="C16" s="15" t="s">
        <v>388</v>
      </c>
      <c r="D16" s="15" t="s">
        <v>389</v>
      </c>
      <c r="E16" s="14" t="s">
        <v>55</v>
      </c>
      <c r="F16" s="14" t="s">
        <v>63</v>
      </c>
      <c r="G16" s="124" t="s">
        <v>390</v>
      </c>
    </row>
    <row r="17" spans="1:7" ht="11.25" customHeight="1" thickTop="1" x14ac:dyDescent="0.2">
      <c r="A17" s="8" t="s">
        <v>56</v>
      </c>
      <c r="C17" s="8"/>
      <c r="D17" s="8"/>
      <c r="E17" s="8"/>
      <c r="F17" s="8"/>
      <c r="G17" s="8"/>
    </row>
    <row r="18" spans="1:7" ht="11.25" customHeight="1" x14ac:dyDescent="0.2">
      <c r="A18" s="18" t="s">
        <v>116</v>
      </c>
      <c r="B18" s="37" t="s">
        <v>117</v>
      </c>
      <c r="C18" s="81" t="s">
        <v>123</v>
      </c>
      <c r="D18" s="81"/>
      <c r="E18" s="17" t="s">
        <v>33</v>
      </c>
      <c r="F18" s="60" t="s">
        <v>119</v>
      </c>
      <c r="G18" s="40" t="s">
        <v>230</v>
      </c>
    </row>
    <row r="19" spans="1:7" ht="11.25" customHeight="1" x14ac:dyDescent="0.2">
      <c r="A19" s="8" t="s">
        <v>57</v>
      </c>
    </row>
    <row r="22" spans="1:7" x14ac:dyDescent="0.2">
      <c r="C22" t="s">
        <v>376</v>
      </c>
    </row>
  </sheetData>
  <mergeCells count="3">
    <mergeCell ref="C9:F10"/>
    <mergeCell ref="A13:F14"/>
    <mergeCell ref="C2:G3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showGridLines="0" showZeros="0" workbookViewId="0">
      <selection activeCell="B3" sqref="B3:L4"/>
    </sheetView>
  </sheetViews>
  <sheetFormatPr baseColWidth="10" defaultColWidth="9.140625" defaultRowHeight="12.75" x14ac:dyDescent="0.2"/>
  <cols>
    <col min="1" max="1" width="6.7109375" customWidth="1"/>
    <col min="2" max="2" width="11.7109375" customWidth="1"/>
    <col min="3" max="3" width="26.5703125" customWidth="1"/>
    <col min="4" max="4" width="10.7109375" customWidth="1"/>
    <col min="5" max="5" width="8.42578125" customWidth="1"/>
    <col min="6" max="6" width="10.85546875" customWidth="1"/>
    <col min="7" max="8" width="10.7109375" customWidth="1"/>
    <col min="9" max="9" width="10.28515625" customWidth="1"/>
    <col min="10" max="10" width="9.5703125" customWidth="1"/>
    <col min="11" max="12" width="10.7109375" customWidth="1"/>
    <col min="13" max="13" width="6.5703125" hidden="1" customWidth="1"/>
    <col min="15" max="16" width="10" customWidth="1"/>
  </cols>
  <sheetData>
    <row r="1" spans="1:16" ht="11.25" customHeight="1" x14ac:dyDescent="0.2">
      <c r="B1" s="8" t="s">
        <v>53</v>
      </c>
      <c r="C1" s="8"/>
      <c r="D1" s="8"/>
      <c r="E1" s="8"/>
      <c r="F1" s="8"/>
      <c r="G1" s="8"/>
      <c r="H1" s="8"/>
      <c r="I1" s="8"/>
    </row>
    <row r="2" spans="1:16" ht="11.25" customHeight="1" x14ac:dyDescent="0.2">
      <c r="A2" s="93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ht="14.25" customHeight="1" x14ac:dyDescent="0.2">
      <c r="A3" s="93"/>
      <c r="B3" s="143" t="str">
        <f>nombrecliente</f>
        <v>Sistema de Comunicaciones y Transportes, Sistema de Transporte Colectivo Metro, Administración General de Recursos, Línea 12 (Línea Dorada)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9"/>
      <c r="N3" s="9"/>
      <c r="O3" s="9"/>
      <c r="P3" s="9"/>
    </row>
    <row r="4" spans="1:16" ht="14.25" customHeight="1" x14ac:dyDescent="0.2">
      <c r="A4" s="93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9"/>
      <c r="N4" s="9"/>
      <c r="O4" s="9"/>
      <c r="P4" s="9"/>
    </row>
    <row r="5" spans="1:16" ht="11.25" customHeight="1" x14ac:dyDescent="0.2">
      <c r="A5" s="93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6" ht="14.25" customHeight="1" x14ac:dyDescent="0.2">
      <c r="A6" s="9"/>
      <c r="B6" s="9"/>
      <c r="C6" s="144" t="str">
        <f>razonsocial</f>
        <v>Neodata, S.A. de C.V.</v>
      </c>
      <c r="D6" s="144"/>
      <c r="E6" s="144"/>
      <c r="F6" s="144"/>
      <c r="G6" s="144"/>
      <c r="H6" s="144"/>
      <c r="I6" s="144"/>
      <c r="J6" s="144"/>
      <c r="K6" s="144"/>
      <c r="L6" s="144"/>
      <c r="M6" s="9"/>
      <c r="N6" s="9"/>
      <c r="O6" s="9"/>
      <c r="P6" s="9"/>
    </row>
    <row r="7" spans="1:16" ht="12.75" customHeight="1" x14ac:dyDescent="0.2">
      <c r="A7" s="9"/>
      <c r="B7" s="53" t="s">
        <v>372</v>
      </c>
      <c r="C7" s="94" t="str">
        <f>numerodeconcurso</f>
        <v>2009/0257-0001</v>
      </c>
      <c r="D7" s="9"/>
      <c r="E7" s="53" t="s">
        <v>58</v>
      </c>
      <c r="F7" s="76">
        <f>fechadeconcurso</f>
        <v>40017</v>
      </c>
      <c r="G7" s="9"/>
      <c r="H7" s="9"/>
      <c r="I7" s="9"/>
      <c r="J7" s="9"/>
      <c r="K7" s="9"/>
      <c r="L7" s="54" t="s">
        <v>183</v>
      </c>
      <c r="M7" s="9"/>
      <c r="N7" s="97">
        <f>fechainicio</f>
        <v>40026</v>
      </c>
      <c r="O7" s="9"/>
      <c r="P7" s="9"/>
    </row>
    <row r="8" spans="1:16" ht="12.75" customHeight="1" x14ac:dyDescent="0.2">
      <c r="A8" s="9"/>
      <c r="B8" s="53" t="s">
        <v>84</v>
      </c>
      <c r="C8" s="14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8" s="142"/>
      <c r="E8" s="142"/>
      <c r="F8" s="142"/>
      <c r="G8" s="142"/>
      <c r="H8" s="142"/>
      <c r="I8" s="142"/>
      <c r="J8" s="142"/>
      <c r="K8" s="98"/>
      <c r="L8" s="9"/>
      <c r="M8" s="9"/>
      <c r="N8" s="9"/>
      <c r="O8" s="9"/>
      <c r="P8" s="9"/>
    </row>
    <row r="9" spans="1:16" ht="12.75" customHeight="1" x14ac:dyDescent="0.2">
      <c r="A9" s="9"/>
      <c r="B9" s="91"/>
      <c r="C9" s="142"/>
      <c r="D9" s="142"/>
      <c r="E9" s="142"/>
      <c r="F9" s="142"/>
      <c r="G9" s="142"/>
      <c r="H9" s="142"/>
      <c r="I9" s="142"/>
      <c r="J9" s="142"/>
      <c r="K9" s="98"/>
      <c r="L9" s="53" t="s">
        <v>184</v>
      </c>
      <c r="M9" s="9"/>
      <c r="N9" s="97">
        <f>fechaterminacion</f>
        <v>40178</v>
      </c>
      <c r="O9" s="9"/>
      <c r="P9" s="9"/>
    </row>
    <row r="10" spans="1:16" ht="12.75" customHeight="1" x14ac:dyDescent="0.2">
      <c r="A10" s="9"/>
      <c r="B10" s="91"/>
      <c r="C10" s="142"/>
      <c r="D10" s="142"/>
      <c r="E10" s="142"/>
      <c r="F10" s="142"/>
      <c r="G10" s="142"/>
      <c r="H10" s="142"/>
      <c r="I10" s="142"/>
      <c r="J10" s="142"/>
      <c r="K10" s="98"/>
      <c r="L10" s="9"/>
      <c r="M10" s="9"/>
      <c r="N10" s="9"/>
      <c r="O10" s="9"/>
      <c r="P10" s="9"/>
    </row>
    <row r="11" spans="1:16" ht="12.75" customHeight="1" x14ac:dyDescent="0.2">
      <c r="A11" s="9"/>
      <c r="B11" s="53" t="s">
        <v>357</v>
      </c>
      <c r="C11" s="56" t="str">
        <f>direcciondelaobra&amp;", "&amp;coloniadelaobra&amp;","&amp;ciudaddelaobra&amp;", "&amp;estadodelaobra</f>
        <v>Tramo de Barranca del Muerto a Tlahuac., Colonia de la obra.,México, Distrito Federal</v>
      </c>
      <c r="D11" s="9"/>
      <c r="E11" s="9"/>
      <c r="F11" s="9"/>
      <c r="G11" s="9"/>
      <c r="H11" s="9"/>
      <c r="I11" s="98"/>
      <c r="J11" s="9"/>
      <c r="K11" s="9"/>
      <c r="L11" s="54" t="s">
        <v>182</v>
      </c>
      <c r="M11" s="9"/>
      <c r="N11" s="88" t="str">
        <f>plazocalculado&amp;" días naturales"</f>
        <v>153 días naturales</v>
      </c>
      <c r="O11" s="9"/>
      <c r="P11" s="9"/>
    </row>
    <row r="12" spans="1:16" ht="11.25" customHeight="1" x14ac:dyDescent="0.2">
      <c r="A12" s="111"/>
      <c r="B12" s="8"/>
      <c r="C12" s="8"/>
      <c r="D12" s="8"/>
      <c r="E12" s="8"/>
      <c r="F12" s="8"/>
      <c r="G12" s="8"/>
      <c r="H12" s="8"/>
      <c r="I12" s="8"/>
    </row>
    <row r="13" spans="1:16" ht="12.75" customHeight="1" x14ac:dyDescent="0.2">
      <c r="A13" s="102"/>
      <c r="B13" s="103" t="s">
        <v>359</v>
      </c>
      <c r="C13" s="104"/>
      <c r="D13" s="104"/>
      <c r="E13" s="104"/>
      <c r="F13" s="104"/>
      <c r="G13" s="104"/>
      <c r="H13" s="104"/>
      <c r="I13" s="104"/>
      <c r="J13" s="105"/>
      <c r="K13" s="105"/>
      <c r="L13" s="105"/>
      <c r="M13" s="105"/>
      <c r="N13" s="105"/>
      <c r="O13" s="106"/>
      <c r="P13" s="107" t="s">
        <v>391</v>
      </c>
    </row>
    <row r="14" spans="1:16" ht="11.25" customHeight="1" thickBot="1" x14ac:dyDescent="0.25">
      <c r="B14" s="8"/>
      <c r="C14" s="8"/>
      <c r="D14" s="8"/>
      <c r="E14" s="8"/>
      <c r="F14" s="8"/>
      <c r="G14" s="8"/>
      <c r="H14" s="8"/>
      <c r="I14" s="8"/>
    </row>
    <row r="15" spans="1:16" ht="12.75" customHeight="1" thickTop="1" thickBot="1" x14ac:dyDescent="0.25">
      <c r="A15" s="140" t="s">
        <v>360</v>
      </c>
      <c r="B15" s="140" t="s">
        <v>335</v>
      </c>
      <c r="C15" s="140" t="s">
        <v>336</v>
      </c>
      <c r="D15" s="139" t="s">
        <v>337</v>
      </c>
      <c r="E15" s="100" t="s">
        <v>361</v>
      </c>
      <c r="F15" s="100" t="s">
        <v>363</v>
      </c>
      <c r="G15" s="139" t="s">
        <v>338</v>
      </c>
      <c r="H15" s="100" t="s">
        <v>365</v>
      </c>
      <c r="I15" s="140" t="s">
        <v>367</v>
      </c>
      <c r="J15" s="140" t="s">
        <v>368</v>
      </c>
      <c r="K15" s="140" t="s">
        <v>369</v>
      </c>
      <c r="L15" s="140" t="s">
        <v>370</v>
      </c>
      <c r="M15" s="74"/>
      <c r="N15" s="139" t="s">
        <v>339</v>
      </c>
      <c r="O15" s="139"/>
      <c r="P15" s="139"/>
    </row>
    <row r="16" spans="1:16" ht="12.75" customHeight="1" thickTop="1" thickBot="1" x14ac:dyDescent="0.25">
      <c r="A16" s="140"/>
      <c r="B16" s="140"/>
      <c r="C16" s="140"/>
      <c r="D16" s="139"/>
      <c r="E16" s="99" t="s">
        <v>362</v>
      </c>
      <c r="F16" s="99" t="s">
        <v>364</v>
      </c>
      <c r="G16" s="139"/>
      <c r="H16" s="99" t="s">
        <v>366</v>
      </c>
      <c r="I16" s="140"/>
      <c r="J16" s="140"/>
      <c r="K16" s="140"/>
      <c r="L16" s="140"/>
      <c r="M16" s="74"/>
      <c r="N16" s="108" t="s">
        <v>371</v>
      </c>
      <c r="O16" s="108" t="s">
        <v>340</v>
      </c>
      <c r="P16" s="108" t="s">
        <v>341</v>
      </c>
    </row>
    <row r="17" spans="1:16" ht="11.25" customHeight="1" thickTop="1" x14ac:dyDescent="0.2">
      <c r="A17" s="8" t="s">
        <v>56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6" ht="11.25" customHeight="1" x14ac:dyDescent="0.2">
      <c r="A18" s="109" t="s">
        <v>116</v>
      </c>
      <c r="B18" s="37" t="s">
        <v>117</v>
      </c>
      <c r="C18" s="82" t="s">
        <v>123</v>
      </c>
      <c r="D18" s="73" t="s">
        <v>133</v>
      </c>
      <c r="E18" s="101" t="s">
        <v>147</v>
      </c>
      <c r="F18" s="101"/>
      <c r="G18" s="83" t="s">
        <v>44</v>
      </c>
      <c r="H18" s="85" t="s">
        <v>46</v>
      </c>
      <c r="I18" s="84" t="s">
        <v>47</v>
      </c>
      <c r="J18" s="84" t="s">
        <v>342</v>
      </c>
      <c r="K18" s="85" t="s">
        <v>131</v>
      </c>
      <c r="L18" s="86" t="s">
        <v>146</v>
      </c>
      <c r="M18" s="41" t="s">
        <v>256</v>
      </c>
      <c r="N18" s="110" t="str">
        <f>IF(M18="p","PROPIO","")</f>
        <v/>
      </c>
      <c r="O18" s="110" t="str">
        <f>IF(M18="c","POR COMPRAR","")</f>
        <v/>
      </c>
      <c r="P18" s="110" t="str">
        <f>IF(M18="A","ARRENDADA","")</f>
        <v/>
      </c>
    </row>
    <row r="19" spans="1:16" ht="11.25" customHeight="1" x14ac:dyDescent="0.2">
      <c r="A19" s="8" t="s">
        <v>57</v>
      </c>
      <c r="B19" s="8"/>
    </row>
  </sheetData>
  <mergeCells count="13">
    <mergeCell ref="A15:A16"/>
    <mergeCell ref="J15:J16"/>
    <mergeCell ref="C8:J10"/>
    <mergeCell ref="C6:L6"/>
    <mergeCell ref="B3:L4"/>
    <mergeCell ref="N15:P15"/>
    <mergeCell ref="B15:B16"/>
    <mergeCell ref="C15:C16"/>
    <mergeCell ref="D15:D16"/>
    <mergeCell ref="G15:G16"/>
    <mergeCell ref="I15:I16"/>
    <mergeCell ref="K15:K16"/>
    <mergeCell ref="L15:L16"/>
  </mergeCells>
  <pageMargins left="0.59055118110236227" right="0.23622047244094491" top="0.47244094488188981" bottom="0.59055118110236227" header="0.35433070866141736" footer="0.23622047244094491"/>
  <pageSetup orientation="landscape" r:id="rId1"/>
  <headerFooter>
    <oddHeader>&amp;R&amp;8Página &amp;P de &amp;N</oddHeader>
    <oddFooter xml:space="preserve">&amp;C&amp;8{responsable}: {cargo}&amp;10
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showZeros="0" workbookViewId="0">
      <selection activeCell="B3" sqref="B3:G4"/>
    </sheetView>
  </sheetViews>
  <sheetFormatPr baseColWidth="10" defaultColWidth="9.140625" defaultRowHeight="12.75" x14ac:dyDescent="0.2"/>
  <cols>
    <col min="1" max="1" width="12.42578125" customWidth="1"/>
    <col min="2" max="2" width="25.7109375" customWidth="1"/>
    <col min="3" max="3" width="6.7109375" customWidth="1"/>
    <col min="4" max="4" width="9.7109375" customWidth="1"/>
    <col min="5" max="5" width="10.7109375" customWidth="1"/>
    <col min="6" max="6" width="9.7109375" customWidth="1"/>
    <col min="7" max="7" width="11.5703125" customWidth="1"/>
    <col min="8" max="8" width="14" customWidth="1"/>
  </cols>
  <sheetData>
    <row r="1" spans="1:8" ht="11.25" customHeight="1" x14ac:dyDescent="0.2">
      <c r="A1" s="8" t="s">
        <v>53</v>
      </c>
      <c r="B1" s="8"/>
      <c r="C1" s="8"/>
      <c r="D1" s="8"/>
      <c r="E1" s="8"/>
      <c r="F1" s="8"/>
      <c r="G1" s="8"/>
    </row>
    <row r="2" spans="1:8" ht="11.25" customHeight="1" x14ac:dyDescent="0.2">
      <c r="A2" s="8"/>
      <c r="B2" s="8"/>
      <c r="C2" s="8"/>
      <c r="D2" s="8"/>
      <c r="E2" s="8"/>
      <c r="F2" s="8"/>
      <c r="G2" s="8"/>
    </row>
    <row r="3" spans="1:8" ht="12.75" customHeight="1" x14ac:dyDescent="0.2">
      <c r="A3" s="8"/>
      <c r="B3" s="143" t="str">
        <f>nombrecliente</f>
        <v>Sistema de Comunicaciones y Transportes, Sistema de Transporte Colectivo Metro, Administración General de Recursos, Línea 12 (Línea Dorada)</v>
      </c>
      <c r="C3" s="149"/>
      <c r="D3" s="149"/>
      <c r="E3" s="149"/>
      <c r="F3" s="149"/>
      <c r="G3" s="149"/>
    </row>
    <row r="4" spans="1:8" x14ac:dyDescent="0.2">
      <c r="A4" s="8"/>
      <c r="B4" s="149"/>
      <c r="C4" s="149"/>
      <c r="D4" s="149"/>
      <c r="E4" s="149"/>
      <c r="F4" s="149"/>
      <c r="G4" s="149"/>
    </row>
    <row r="5" spans="1:8" ht="11.25" customHeight="1" x14ac:dyDescent="0.2">
      <c r="A5" s="8"/>
      <c r="B5" s="8"/>
      <c r="C5" s="8"/>
      <c r="D5" s="8"/>
      <c r="E5" s="8"/>
      <c r="F5" s="8"/>
      <c r="G5" s="8"/>
    </row>
    <row r="6" spans="1:8" ht="11.25" customHeight="1" x14ac:dyDescent="0.2">
      <c r="A6" s="8"/>
      <c r="B6" s="8"/>
      <c r="C6" s="8"/>
      <c r="D6" s="8"/>
      <c r="E6" s="8"/>
      <c r="F6" s="8"/>
      <c r="G6" s="8"/>
    </row>
    <row r="7" spans="1:8" ht="15" customHeight="1" x14ac:dyDescent="0.2">
      <c r="A7" s="145" t="str">
        <f>razonsocial</f>
        <v>Neodata, S.A. de C.V.</v>
      </c>
      <c r="B7" s="145"/>
      <c r="C7" s="145"/>
      <c r="D7" s="145"/>
      <c r="E7" s="145"/>
      <c r="F7" s="145"/>
      <c r="G7" s="145"/>
      <c r="H7" s="9"/>
    </row>
    <row r="8" spans="1:8" ht="12.75" customHeight="1" x14ac:dyDescent="0.2">
      <c r="A8" s="55" t="s">
        <v>373</v>
      </c>
      <c r="B8" s="38" t="str">
        <f>numerodeconcurso</f>
        <v>2009/0257-0001</v>
      </c>
      <c r="C8" s="55" t="s">
        <v>58</v>
      </c>
      <c r="D8" s="75">
        <f>fechadeconcurso</f>
        <v>40017</v>
      </c>
      <c r="E8" s="10"/>
      <c r="F8" s="112"/>
      <c r="G8" s="112"/>
      <c r="H8" s="55" t="s">
        <v>183</v>
      </c>
    </row>
    <row r="9" spans="1:8" ht="12.75" customHeight="1" x14ac:dyDescent="0.2">
      <c r="A9" s="55" t="s">
        <v>84</v>
      </c>
      <c r="B9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7"/>
      <c r="D9" s="127"/>
      <c r="E9" s="127"/>
      <c r="F9" s="127"/>
      <c r="G9" s="127"/>
      <c r="H9" s="75">
        <f>fechainicio</f>
        <v>40026</v>
      </c>
    </row>
    <row r="10" spans="1:8" ht="11.25" customHeight="1" x14ac:dyDescent="0.2">
      <c r="A10" s="91"/>
      <c r="B10" s="127"/>
      <c r="C10" s="127"/>
      <c r="D10" s="127"/>
      <c r="E10" s="127"/>
      <c r="F10" s="127"/>
      <c r="G10" s="127"/>
      <c r="H10" s="55" t="s">
        <v>184</v>
      </c>
    </row>
    <row r="11" spans="1:8" ht="11.25" customHeight="1" x14ac:dyDescent="0.2">
      <c r="A11" s="91"/>
      <c r="B11" s="127"/>
      <c r="C11" s="127"/>
      <c r="D11" s="127"/>
      <c r="E11" s="127"/>
      <c r="F11" s="127"/>
      <c r="G11" s="127"/>
      <c r="H11" s="75">
        <f>fechaterminacion</f>
        <v>40178</v>
      </c>
    </row>
    <row r="12" spans="1:8" ht="12.75" customHeight="1" x14ac:dyDescent="0.2">
      <c r="A12" s="55" t="s">
        <v>357</v>
      </c>
      <c r="B12" s="56" t="str">
        <f>direcciondelaobra&amp;", "&amp;coloniadelaobra</f>
        <v>Tramo de Barranca del Muerto a Tlahuac., Colonia de la obra.</v>
      </c>
      <c r="C12" s="93"/>
      <c r="G12" s="55" t="s">
        <v>182</v>
      </c>
      <c r="H12" s="10" t="str">
        <f>plazocalculado&amp;" días naturales"</f>
        <v>153 días naturales</v>
      </c>
    </row>
    <row r="13" spans="1:8" x14ac:dyDescent="0.2">
      <c r="A13" s="8"/>
      <c r="B13" s="17" t="str">
        <f>ciudaddelaobra&amp;","&amp;estadodelaobra</f>
        <v>México,Distrito Federal</v>
      </c>
      <c r="C13" s="8"/>
      <c r="D13" s="8"/>
      <c r="E13" s="8"/>
      <c r="F13" s="8"/>
      <c r="G13" s="8"/>
    </row>
    <row r="14" spans="1:8" ht="5.25" customHeight="1" x14ac:dyDescent="0.2">
      <c r="A14" s="8"/>
      <c r="B14" s="8"/>
      <c r="C14" s="8"/>
      <c r="D14" s="8"/>
      <c r="E14" s="8"/>
      <c r="F14" s="8"/>
      <c r="G14" s="8"/>
    </row>
    <row r="15" spans="1:8" ht="12.75" customHeight="1" x14ac:dyDescent="0.2">
      <c r="A15" s="118" t="s">
        <v>374</v>
      </c>
      <c r="B15" s="104"/>
      <c r="C15" s="104"/>
      <c r="D15" s="104"/>
      <c r="E15" s="104"/>
      <c r="F15" s="104"/>
      <c r="G15" s="104"/>
      <c r="H15" s="107" t="s">
        <v>380</v>
      </c>
    </row>
    <row r="16" spans="1:8" ht="7.5" customHeight="1" thickBot="1" x14ac:dyDescent="0.25">
      <c r="A16" s="8"/>
      <c r="B16" s="8"/>
      <c r="C16" s="8"/>
      <c r="D16" s="8"/>
      <c r="E16" s="8"/>
      <c r="F16" s="8"/>
      <c r="G16" s="8"/>
    </row>
    <row r="17" spans="1:8" ht="33.75" x14ac:dyDescent="0.2">
      <c r="A17" s="12" t="s">
        <v>54</v>
      </c>
      <c r="B17" s="14" t="s">
        <v>358</v>
      </c>
      <c r="C17" s="14" t="s">
        <v>55</v>
      </c>
      <c r="D17" s="14" t="s">
        <v>62</v>
      </c>
      <c r="E17" s="14" t="s">
        <v>63</v>
      </c>
      <c r="F17" s="15" t="s">
        <v>59</v>
      </c>
      <c r="G17" s="15" t="s">
        <v>64</v>
      </c>
      <c r="H17" s="16" t="s">
        <v>65</v>
      </c>
    </row>
    <row r="18" spans="1:8" ht="11.25" customHeight="1" x14ac:dyDescent="0.2">
      <c r="A18" s="8" t="s">
        <v>56</v>
      </c>
      <c r="B18" s="8"/>
      <c r="C18" s="8"/>
      <c r="D18" s="8"/>
      <c r="E18" s="8"/>
      <c r="F18" s="8"/>
      <c r="G18" s="8"/>
      <c r="H18" s="8"/>
    </row>
    <row r="19" spans="1:8" ht="11.25" customHeight="1" x14ac:dyDescent="0.2">
      <c r="A19" s="37" t="s">
        <v>117</v>
      </c>
      <c r="B19" s="81" t="s">
        <v>123</v>
      </c>
      <c r="C19" s="17" t="s">
        <v>33</v>
      </c>
      <c r="D19" s="77" t="s">
        <v>302</v>
      </c>
      <c r="E19" s="60" t="s">
        <v>119</v>
      </c>
      <c r="F19" s="42" t="s">
        <v>243</v>
      </c>
      <c r="G19" s="61" t="s">
        <v>293</v>
      </c>
      <c r="H19" s="40" t="s">
        <v>287</v>
      </c>
    </row>
    <row r="20" spans="1:8" ht="11.25" customHeight="1" x14ac:dyDescent="0.2">
      <c r="A20" s="8" t="s">
        <v>57</v>
      </c>
    </row>
  </sheetData>
  <mergeCells count="3">
    <mergeCell ref="A7:G7"/>
    <mergeCell ref="B9:G11"/>
    <mergeCell ref="B3:G4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showZeros="0" workbookViewId="0">
      <selection activeCell="B3" sqref="B3:E4"/>
    </sheetView>
  </sheetViews>
  <sheetFormatPr baseColWidth="10" defaultColWidth="9.140625" defaultRowHeight="12.75" x14ac:dyDescent="0.2"/>
  <cols>
    <col min="1" max="1" width="13.42578125" customWidth="1"/>
    <col min="2" max="2" width="38" customWidth="1"/>
    <col min="4" max="4" width="12.7109375" customWidth="1"/>
    <col min="5" max="6" width="11.42578125" customWidth="1"/>
  </cols>
  <sheetData>
    <row r="1" spans="1:7" ht="11.25" customHeight="1" x14ac:dyDescent="0.2">
      <c r="A1" s="11" t="s">
        <v>53</v>
      </c>
    </row>
    <row r="2" spans="1:7" ht="11.25" customHeight="1" x14ac:dyDescent="0.2">
      <c r="A2" s="93"/>
    </row>
    <row r="3" spans="1:7" ht="14.25" x14ac:dyDescent="0.2">
      <c r="A3" s="93"/>
      <c r="B3" s="143" t="str">
        <f>nombrecliente</f>
        <v>Sistema de Comunicaciones y Transportes, Sistema de Transporte Colectivo Metro, Administración General de Recursos, Línea 12 (Línea Dorada)</v>
      </c>
      <c r="C3" s="143"/>
      <c r="D3" s="143"/>
      <c r="E3" s="143"/>
      <c r="F3" s="95"/>
      <c r="G3" s="95"/>
    </row>
    <row r="4" spans="1:7" ht="14.25" x14ac:dyDescent="0.2">
      <c r="A4" s="93"/>
      <c r="B4" s="149"/>
      <c r="C4" s="149"/>
      <c r="D4" s="149"/>
      <c r="E4" s="149"/>
      <c r="F4" s="95"/>
      <c r="G4" s="95"/>
    </row>
    <row r="5" spans="1:7" ht="11.25" customHeight="1" x14ac:dyDescent="0.2">
      <c r="A5" s="93"/>
    </row>
    <row r="6" spans="1:7" ht="14.25" customHeight="1" x14ac:dyDescent="0.2">
      <c r="A6" s="144" t="str">
        <f>razonsocial</f>
        <v>Neodata, S.A. de C.V.</v>
      </c>
      <c r="B6" s="144"/>
      <c r="C6" s="144"/>
      <c r="D6" s="144"/>
      <c r="E6" s="144"/>
      <c r="F6" s="144"/>
    </row>
    <row r="7" spans="1:7" ht="12.75" customHeight="1" x14ac:dyDescent="0.2">
      <c r="A7" s="55" t="s">
        <v>373</v>
      </c>
      <c r="B7" s="94" t="str">
        <f>numerodeconcurso</f>
        <v>2009/0257-0001</v>
      </c>
      <c r="C7" s="53" t="s">
        <v>58</v>
      </c>
      <c r="D7" s="76">
        <f>fechadeconcurso</f>
        <v>40017</v>
      </c>
      <c r="F7" s="54" t="s">
        <v>183</v>
      </c>
    </row>
    <row r="8" spans="1:7" ht="12.75" customHeight="1" x14ac:dyDescent="0.2">
      <c r="A8" s="55" t="s">
        <v>84</v>
      </c>
      <c r="B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7"/>
      <c r="D8" s="127"/>
      <c r="E8" s="92"/>
      <c r="F8" s="97">
        <f>fechainicio</f>
        <v>40026</v>
      </c>
    </row>
    <row r="9" spans="1:7" ht="12.75" customHeight="1" x14ac:dyDescent="0.2">
      <c r="A9" s="113"/>
      <c r="B9" s="127"/>
      <c r="C9" s="127"/>
      <c r="D9" s="127"/>
      <c r="E9" s="92"/>
      <c r="F9" s="53" t="s">
        <v>184</v>
      </c>
    </row>
    <row r="10" spans="1:7" ht="12.75" customHeight="1" x14ac:dyDescent="0.2">
      <c r="A10" s="91"/>
      <c r="B10" s="127"/>
      <c r="C10" s="127"/>
      <c r="D10" s="127"/>
      <c r="E10" s="92"/>
      <c r="F10" s="97">
        <f>fechaterminacion</f>
        <v>40178</v>
      </c>
    </row>
    <row r="11" spans="1:7" ht="12.75" customHeight="1" x14ac:dyDescent="0.2">
      <c r="A11" s="55" t="s">
        <v>357</v>
      </c>
      <c r="B11" s="92" t="str">
        <f>direcciondelaobra&amp;", "&amp;coloniadelaobra</f>
        <v>Tramo de Barranca del Muerto a Tlahuac., Colonia de la obra.</v>
      </c>
      <c r="C11" s="92"/>
      <c r="D11" s="54" t="s">
        <v>182</v>
      </c>
      <c r="E11" s="88" t="str">
        <f>plazocalculado&amp;" días naturales"</f>
        <v>153 días naturales</v>
      </c>
      <c r="F11" s="96"/>
    </row>
    <row r="12" spans="1:7" x14ac:dyDescent="0.2">
      <c r="B12" s="8" t="str">
        <f>ciudaddelaobra&amp;","&amp;estadodelaobra</f>
        <v>México,Distrito Federal</v>
      </c>
    </row>
    <row r="13" spans="1:7" ht="12.75" customHeight="1" x14ac:dyDescent="0.2">
      <c r="A13" s="115" t="s">
        <v>379</v>
      </c>
      <c r="B13" s="116"/>
      <c r="C13" s="116"/>
      <c r="D13" s="116"/>
      <c r="E13" s="116"/>
      <c r="F13" s="117" t="s">
        <v>392</v>
      </c>
    </row>
    <row r="14" spans="1:7" ht="6" customHeight="1" x14ac:dyDescent="0.2"/>
    <row r="15" spans="1:7" ht="21.75" customHeight="1" x14ac:dyDescent="0.2">
      <c r="A15" s="12" t="s">
        <v>54</v>
      </c>
      <c r="B15" s="13" t="s">
        <v>358</v>
      </c>
      <c r="C15" s="14" t="s">
        <v>55</v>
      </c>
      <c r="D15" s="15" t="s">
        <v>378</v>
      </c>
      <c r="E15" s="15" t="s">
        <v>60</v>
      </c>
      <c r="F15" s="16" t="s">
        <v>61</v>
      </c>
    </row>
    <row r="16" spans="1:7" ht="11.25" customHeight="1" thickTop="1" x14ac:dyDescent="0.2">
      <c r="A16" s="8" t="s">
        <v>56</v>
      </c>
      <c r="B16" s="8"/>
      <c r="C16" s="8"/>
      <c r="D16" s="8"/>
      <c r="E16" s="8"/>
      <c r="F16" s="8"/>
    </row>
    <row r="17" spans="1:6" ht="11.25" customHeight="1" x14ac:dyDescent="0.2">
      <c r="A17" s="36" t="s">
        <v>117</v>
      </c>
      <c r="B17" s="80" t="s">
        <v>123</v>
      </c>
      <c r="C17" s="10" t="s">
        <v>33</v>
      </c>
      <c r="D17" s="42" t="s">
        <v>243</v>
      </c>
      <c r="E17" s="58" t="s">
        <v>258</v>
      </c>
      <c r="F17" s="40" t="s">
        <v>245</v>
      </c>
    </row>
    <row r="18" spans="1:6" ht="11.25" customHeight="1" x14ac:dyDescent="0.2">
      <c r="A18" s="8" t="s">
        <v>57</v>
      </c>
    </row>
  </sheetData>
  <mergeCells count="3">
    <mergeCell ref="B8:D10"/>
    <mergeCell ref="A6:F6"/>
    <mergeCell ref="B3:E4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60</vt:i4>
      </vt:variant>
    </vt:vector>
  </HeadingPairs>
  <TitlesOfParts>
    <vt:vector size="68" baseType="lpstr">
      <vt:lpstr>N_Campos Generales</vt:lpstr>
      <vt:lpstr>N_Campos Especificos</vt:lpstr>
      <vt:lpstr>a)Listado Materiales</vt:lpstr>
      <vt:lpstr>b)Listado Mano Obra</vt:lpstr>
      <vt:lpstr>c)Listado Maquinaria</vt:lpstr>
      <vt:lpstr>d)Relación Maquinaria</vt:lpstr>
      <vt:lpstr>e)Mano de O Gravable</vt:lpstr>
      <vt:lpstr>f)Tabulador SB</vt:lpstr>
      <vt:lpstr>area</vt:lpstr>
      <vt:lpstr>'a)Listado Materiales'!Área_de_impresión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Casper</cp:lastModifiedBy>
  <cp:lastPrinted>2016-04-16T01:51:50Z</cp:lastPrinted>
  <dcterms:created xsi:type="dcterms:W3CDTF">2002-02-27T19:20:33Z</dcterms:created>
  <dcterms:modified xsi:type="dcterms:W3CDTF">2018-09-19T21:28:44Z</dcterms:modified>
</cp:coreProperties>
</file>